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319" lockStructure="1"/>
  <bookViews>
    <workbookView xWindow="-15" yWindow="-15" windowWidth="10245" windowHeight="8085"/>
  </bookViews>
  <sheets>
    <sheet name="法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6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L86" i="4"/>
  <c r="K86" i="4"/>
  <c r="I86" i="4"/>
  <c r="H86" i="4"/>
  <c r="G86" i="4"/>
  <c r="E86" i="4"/>
  <c r="BB10" i="4"/>
  <c r="AT10" i="4"/>
  <c r="AD10" i="4"/>
  <c r="P10" i="4"/>
  <c r="B10" i="4"/>
  <c r="AT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<sst xmlns="http://schemas.openxmlformats.org/spreadsheetml/2006/main" count="239" uniqueCount="123">
  <si>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</si>
  <si>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</si>
  <si>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</si>
  <si>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</si>
  <si>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</si>
  <si>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</si>
  <si>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</si>
  <si>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</si>
  <si>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</si>
  <si>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</si>
  <si>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</si>
  <si>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</si>
  <si>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</si>
  <si>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</si>
  <si>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</si>
  <si>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</si>
  <si>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</si>
  <si>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</si>
  <si>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</si>
  <si>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</si>
  <si>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</si>
  <si>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</si>
  <si>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</si>
  <si>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</si>
  <si>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</si>
  <si>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</si>
  <si>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</si>
  <si>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</si>
  <si>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</si>
  <si>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</si>
  <si>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</si>
  <si>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</si>
  <si>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</si>
  <si>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</si>
  <si>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</si>
  <si>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</si>
  <si>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</si>
  <si>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</si>
  <si>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</si>
  <si>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</si>
  <si>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</si>
  <si>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7"/>
  </si>
  <si>
    <t>※　平成24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</si>
  <si>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</si>
  <si>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</si>
  <si>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</si>
  <si>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</si>
  <si>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</si>
  <si>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</si>
  <si>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</si>
  <si>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</si>
  <si>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</si>
  <si>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</si>
  <si>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</si>
  <si>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</si>
  <si>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</si>
  <si>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</si>
  <si>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</si>
  <si>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</si>
  <si>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</si>
  <si>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</si>
  <si>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</si>
  <si>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</si>
  <si>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</si>
  <si>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</si>
  <si>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</si>
  <si>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</si>
  <si>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</si>
  <si>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</si>
  <si>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</si>
  <si>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</si>
  <si>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</si>
  <si>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</si>
  <si>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</si>
  <si>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</si>
  <si>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</si>
  <si>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</si>
  <si>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</si>
  <si>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</si>
  <si>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</si>
  <si>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</si>
  <si>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</si>
  <si>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</si>
  <si>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</si>
  <si>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</si>
  <si>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</si>
  <si>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</si>
  <si>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</si>
  <si>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</si>
  <si>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</si>
  <si>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</si>
  <si>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</si>
  <si>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</si>
  <si>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</si>
  <si>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</si>
  <si>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</si>
  <si>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</si>
  <si>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</si>
  <si>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</si>
  <si>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</si>
  <si>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</si>
  <si>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</si>
  <si>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</si>
  <si>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</si>
  <si>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</si>
  <si>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</si>
  <si>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</si>
  <si>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</si>
  <si>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大阪府　四條畷市</t>
  </si>
  <si>
    <t>法適用</t>
  </si>
  <si>
    <t>下水道事業</t>
  </si>
  <si>
    <t>公共下水道</t>
  </si>
  <si>
    <t>Bb1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</si>
  <si>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</si>
  <si>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</si>
  <si>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</si>
  <si>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</si>
  <si>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</si>
  <si>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</si>
  <si>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</si>
  <si>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 xml:space="preserve">  ①の経常収支比率での比較では全国平均とほぼ同じ水準の107.07%で、現状では比較的経営は安定していると思われる。④の企業債残高対事業規模比率は、本市の数値は前年度より若干下がっているが、全国平均と比べると大きく上回っている。これは、本市の大部分の管渠整備を平成3年度以降に実施したためであり、依然として大きな負担となっている。⑧の水洗化率での比較では、本市の水洗化率は98%を超えており、類似団体の96.19%、全国平均の94.90％を上回っている。このため、⑤の経費回収率での比較では、類似団体の84.89%、全国平均の100.04％を上回る113.21%の数値を示しており、⑥の汚水処理原価での比較では当市の汚水処理原価が111.15円と類似団体の146.26円、全国平均の137.82円を大きく下回っていることに繋がっていると考えられる。</t>
    <rPh sb="16" eb="18">
      <t>ゼンコク</t>
    </rPh>
    <rPh sb="18" eb="20">
      <t>ヘイキン</t>
    </rPh>
    <rPh sb="61" eb="63">
      <t>キギョウ</t>
    </rPh>
    <rPh sb="63" eb="64">
      <t>サイ</t>
    </rPh>
    <rPh sb="64" eb="66">
      <t>ザンダカ</t>
    </rPh>
    <rPh sb="66" eb="67">
      <t>タイ</t>
    </rPh>
    <rPh sb="67" eb="69">
      <t>ジギョウ</t>
    </rPh>
    <rPh sb="69" eb="71">
      <t>キボ</t>
    </rPh>
    <rPh sb="71" eb="73">
      <t>ヒリツ</t>
    </rPh>
    <rPh sb="75" eb="76">
      <t>ホン</t>
    </rPh>
    <rPh sb="76" eb="77">
      <t>シ</t>
    </rPh>
    <rPh sb="78" eb="80">
      <t>スウチ</t>
    </rPh>
    <rPh sb="81" eb="84">
      <t>ゼンネンド</t>
    </rPh>
    <rPh sb="86" eb="88">
      <t>ジャッカン</t>
    </rPh>
    <rPh sb="88" eb="89">
      <t>サ</t>
    </rPh>
    <rPh sb="96" eb="98">
      <t>ゼンコク</t>
    </rPh>
    <rPh sb="98" eb="100">
      <t>ヘイキン</t>
    </rPh>
    <rPh sb="101" eb="102">
      <t>クラ</t>
    </rPh>
    <rPh sb="105" eb="106">
      <t>オオ</t>
    </rPh>
    <rPh sb="108" eb="110">
      <t>ウワマワ</t>
    </rPh>
    <rPh sb="119" eb="120">
      <t>ホン</t>
    </rPh>
    <rPh sb="120" eb="121">
      <t>シ</t>
    </rPh>
    <rPh sb="122" eb="125">
      <t>ダイブブン</t>
    </rPh>
    <rPh sb="126" eb="128">
      <t>カンキョ</t>
    </rPh>
    <rPh sb="128" eb="130">
      <t>セイビ</t>
    </rPh>
    <rPh sb="131" eb="133">
      <t>ヘイセイ</t>
    </rPh>
    <rPh sb="134" eb="138">
      <t>ネンドイコウ</t>
    </rPh>
    <rPh sb="139" eb="141">
      <t>ジッシ</t>
    </rPh>
    <rPh sb="149" eb="151">
      <t>イゼン</t>
    </rPh>
    <rPh sb="154" eb="155">
      <t>オオ</t>
    </rPh>
    <rPh sb="157" eb="159">
      <t>フタン</t>
    </rPh>
    <rPh sb="209" eb="211">
      <t>ゼンコク</t>
    </rPh>
    <rPh sb="211" eb="213">
      <t>ヘイキン</t>
    </rPh>
    <rPh sb="259" eb="261">
      <t>ゼンコク</t>
    </rPh>
    <rPh sb="261" eb="263">
      <t>ヘイキン</t>
    </rPh>
    <rPh sb="337" eb="339">
      <t>ゼンコク</t>
    </rPh>
    <rPh sb="339" eb="341">
      <t>ヘイキン</t>
    </rPh>
    <rPh sb="348" eb="349">
      <t>エン</t>
    </rPh>
    <rPh sb="350" eb="351">
      <t>オオ</t>
    </rPh>
    <rPh sb="362" eb="363">
      <t>ツナ</t>
    </rPh>
    <rPh sb="369" eb="370">
      <t>カンガ</t>
    </rPh>
    <phoneticPr fontId="4"/>
  </si>
  <si>
    <t xml:space="preserve">  ②の管渠老朽化率及び③の管渠改善率の比較では、全国平均の数値がそれぞれ4.96%、0.27％であり、全国的にも、数値としては高くないと考えられる。本市の数値は0%である。これは、管渠の耐用年数が50年とされており、本市の供用開始が昭和61年度であるためである。また、本市の管渠整備の大部分は平成3年度以降で管渠が比較的新しく、最古のものでは40年経過しているものもあるが、調査の結果、まだ更新が必要ではないとされ、現時点においては早急な管渠の更新の必要性が少ない。しかし、管渠以外の処理場、ポンプ場については更新時期を迎えており、現在は部分的な更新を行っている。</t>
    <rPh sb="25" eb="27">
      <t>ゼンコク</t>
    </rPh>
    <rPh sb="27" eb="29">
      <t>ヘイキン</t>
    </rPh>
    <rPh sb="52" eb="55">
      <t>ゼンコクテキ</t>
    </rPh>
    <rPh sb="58" eb="60">
      <t>スウチ</t>
    </rPh>
    <rPh sb="64" eb="65">
      <t>タカ</t>
    </rPh>
    <rPh sb="69" eb="70">
      <t>カンガ</t>
    </rPh>
    <rPh sb="109" eb="110">
      <t>ホン</t>
    </rPh>
    <rPh sb="110" eb="111">
      <t>シ</t>
    </rPh>
    <rPh sb="112" eb="114">
      <t>キョウヨウ</t>
    </rPh>
    <rPh sb="114" eb="116">
      <t>カイシ</t>
    </rPh>
    <rPh sb="117" eb="119">
      <t>ショウワ</t>
    </rPh>
    <rPh sb="121" eb="122">
      <t>ネン</t>
    </rPh>
    <rPh sb="122" eb="123">
      <t>ド</t>
    </rPh>
    <phoneticPr fontId="4"/>
  </si>
  <si>
    <r>
      <t xml:space="preserve">  平成27年10月に大型商業施設が開業し、下水道使用料が一時的に増加したが、人口減少の傾向もあり、今後とも、有収水量の減少が予想されている。一方では、管渠の整備事業の大部分が平成3年度から平成13年度の間であったことから、起債の償還時期も集中しており、起債の償還額が減る平成40年度までは、非常に厳しい財政状況が続くこととなる。今後は、管渠の更新時期が集中しないよう、計画的に管渠の更新を順次実施していく必要があり、平成28年度に策定した経営戦略においても、10年以内に、長寿命化・耐震化計画を策定する旨明記している。</t>
    </r>
    <r>
      <rPr>
        <sz val="11"/>
        <color rgb="FFFF0000"/>
        <rFont val="ＭＳ ゴシック"/>
        <family val="3"/>
        <charset val="128"/>
      </rPr>
      <t>なお、老朽化した処理場については、処理区統合を行い、流域下水で下水処理を行うことにしているため、必要な管渠等の整備が整いしだい廃止する。</t>
    </r>
    <rPh sb="29" eb="32">
      <t>イチジテキ</t>
    </rPh>
    <rPh sb="33" eb="35">
      <t>ゾウカ</t>
    </rPh>
    <rPh sb="39" eb="41">
      <t>ジンコウ</t>
    </rPh>
    <rPh sb="41" eb="43">
      <t>ゲンショウ</t>
    </rPh>
    <rPh sb="44" eb="46">
      <t>ケイコウ</t>
    </rPh>
    <rPh sb="50" eb="52">
      <t>コンゴ</t>
    </rPh>
    <rPh sb="63" eb="65">
      <t>ヨソウ</t>
    </rPh>
    <rPh sb="112" eb="114">
      <t>キサイ</t>
    </rPh>
    <rPh sb="115" eb="117">
      <t>ショウカン</t>
    </rPh>
    <rPh sb="117" eb="119">
      <t>ジキ</t>
    </rPh>
    <rPh sb="120" eb="122">
      <t>シュウチュウ</t>
    </rPh>
    <rPh sb="146" eb="148">
      <t>ヒジョウ</t>
    </rPh>
    <rPh sb="149" eb="150">
      <t>キビ</t>
    </rPh>
    <rPh sb="152" eb="154">
      <t>ザイセイ</t>
    </rPh>
    <rPh sb="154" eb="156">
      <t>ジョウキョウ</t>
    </rPh>
    <rPh sb="157" eb="158">
      <t>ツヅ</t>
    </rPh>
    <rPh sb="165" eb="167">
      <t>コンゴ</t>
    </rPh>
    <rPh sb="169" eb="171">
      <t>カンキョ</t>
    </rPh>
    <rPh sb="172" eb="174">
      <t>コウシン</t>
    </rPh>
    <rPh sb="174" eb="176">
      <t>ジキ</t>
    </rPh>
    <rPh sb="177" eb="179">
      <t>シュウチュウ</t>
    </rPh>
    <rPh sb="185" eb="188">
      <t>ケイカクテキ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</si>
</sst>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63456"/>
        <c:axId val="192582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0.04</c:v>
                </c:pt>
                <c:pt idx="4" formatCode="#,##0.00;&quot;△&quot;#,##0.00;&quot;-&quot;">
                  <c:v>4.88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563456"/>
        <c:axId val="192582784"/>
      </c:lineChart>
      <c:dateAx>
        <c:axId val="19256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2582784"/>
        <c:crosses val="autoZero"/>
        <c:auto val="1"/>
        <c:lblOffset val="100"/>
        <c:baseTimeUnit val="years"/>
      </c:dateAx>
      <c:valAx>
        <c:axId val="192582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256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44.64</c:v>
                </c:pt>
                <c:pt idx="1">
                  <c:v>327.55</c:v>
                </c:pt>
                <c:pt idx="2">
                  <c:v>323.89</c:v>
                </c:pt>
                <c:pt idx="3">
                  <c:v>335.11</c:v>
                </c:pt>
                <c:pt idx="4">
                  <c:v>329.38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125248"/>
        <c:axId val="133127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80.16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125248"/>
        <c:axId val="133127168"/>
      </c:lineChart>
      <c:dateAx>
        <c:axId val="133125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3127168"/>
        <c:crosses val="autoZero"/>
        <c:auto val="1"/>
        <c:lblOffset val="100"/>
        <c:baseTimeUnit val="years"/>
      </c:dateAx>
      <c:valAx>
        <c:axId val="133127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3125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97.99</c:v>
                </c:pt>
                <c:pt idx="1">
                  <c:v>98.18</c:v>
                </c:pt>
                <c:pt idx="2">
                  <c:v>98.33</c:v>
                </c:pt>
                <c:pt idx="3">
                  <c:v>98.47</c:v>
                </c:pt>
                <c:pt idx="4">
                  <c:v>98.7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161728"/>
        <c:axId val="13316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91.15</c:v>
                </c:pt>
                <c:pt idx="1">
                  <c:v>90.76</c:v>
                </c:pt>
                <c:pt idx="2">
                  <c:v>91.47</c:v>
                </c:pt>
                <c:pt idx="3">
                  <c:v>89.96</c:v>
                </c:pt>
                <c:pt idx="4">
                  <c:v>96.19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161728"/>
        <c:axId val="133163648"/>
      </c:lineChart>
      <c:dateAx>
        <c:axId val="13316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3163648"/>
        <c:crosses val="autoZero"/>
        <c:auto val="1"/>
        <c:lblOffset val="100"/>
        <c:baseTimeUnit val="years"/>
      </c:dateAx>
      <c:valAx>
        <c:axId val="13316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316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107.47</c:v>
                </c:pt>
                <c:pt idx="1">
                  <c:v>106.57</c:v>
                </c:pt>
                <c:pt idx="2">
                  <c:v>105.08</c:v>
                </c:pt>
                <c:pt idx="3">
                  <c:v>105.58</c:v>
                </c:pt>
                <c:pt idx="4">
                  <c:v>107.07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7008"/>
        <c:axId val="93468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94.91</c:v>
                </c:pt>
                <c:pt idx="1">
                  <c:v>95.42</c:v>
                </c:pt>
                <c:pt idx="2">
                  <c:v>101.7</c:v>
                </c:pt>
                <c:pt idx="3">
                  <c:v>105.33</c:v>
                </c:pt>
                <c:pt idx="4" formatCode="#,##0.00;&quot;△&quot;#,##0.00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7008"/>
        <c:axId val="93468928"/>
      </c:lineChart>
      <c:dateAx>
        <c:axId val="93467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68928"/>
        <c:crosses val="autoZero"/>
        <c:auto val="1"/>
        <c:lblOffset val="100"/>
        <c:baseTimeUnit val="years"/>
      </c:dateAx>
      <c:valAx>
        <c:axId val="93468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467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5.69</c:v>
                </c:pt>
                <c:pt idx="1">
                  <c:v>7.04</c:v>
                </c:pt>
                <c:pt idx="2">
                  <c:v>16.399999999999999</c:v>
                </c:pt>
                <c:pt idx="3">
                  <c:v>18.87</c:v>
                </c:pt>
                <c:pt idx="4">
                  <c:v>21.48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99392"/>
        <c:axId val="93501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7.44</c:v>
                </c:pt>
                <c:pt idx="1">
                  <c:v>9.02</c:v>
                </c:pt>
                <c:pt idx="2">
                  <c:v>16.100000000000001</c:v>
                </c:pt>
                <c:pt idx="3">
                  <c:v>18.43</c:v>
                </c:pt>
                <c:pt idx="4" formatCode="#,##0.00;&quot;△&quot;#,##0.00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99392"/>
        <c:axId val="93501312"/>
      </c:lineChart>
      <c:dateAx>
        <c:axId val="93499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01312"/>
        <c:crosses val="autoZero"/>
        <c:auto val="1"/>
        <c:lblOffset val="100"/>
        <c:baseTimeUnit val="years"/>
      </c:dateAx>
      <c:valAx>
        <c:axId val="93501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499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19232"/>
        <c:axId val="93529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19232"/>
        <c:axId val="93529600"/>
      </c:lineChart>
      <c:dateAx>
        <c:axId val="93519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29600"/>
        <c:crosses val="autoZero"/>
        <c:auto val="1"/>
        <c:lblOffset val="100"/>
        <c:baseTimeUnit val="years"/>
      </c:dateAx>
      <c:valAx>
        <c:axId val="93529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519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59808"/>
        <c:axId val="93566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69.12</c:v>
                </c:pt>
                <c:pt idx="1">
                  <c:v>79.23</c:v>
                </c:pt>
                <c:pt idx="2">
                  <c:v>39.94</c:v>
                </c:pt>
                <c:pt idx="3">
                  <c:v>34.74</c:v>
                </c:pt>
                <c:pt idx="4" formatCode="#,##0.00;&quot;△&quot;#,##0.00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59808"/>
        <c:axId val="93566080"/>
      </c:lineChart>
      <c:dateAx>
        <c:axId val="93559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66080"/>
        <c:crosses val="autoZero"/>
        <c:auto val="1"/>
        <c:lblOffset val="100"/>
        <c:baseTimeUnit val="years"/>
      </c:dateAx>
      <c:valAx>
        <c:axId val="93566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559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219.25</c:v>
                </c:pt>
                <c:pt idx="1">
                  <c:v>295.92</c:v>
                </c:pt>
                <c:pt idx="2">
                  <c:v>23.33</c:v>
                </c:pt>
                <c:pt idx="3">
                  <c:v>17.43</c:v>
                </c:pt>
                <c:pt idx="4">
                  <c:v>26.32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76192"/>
        <c:axId val="93578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56.65</c:v>
                </c:pt>
                <c:pt idx="1">
                  <c:v>39.53</c:v>
                </c:pt>
                <c:pt idx="2">
                  <c:v>11.91</c:v>
                </c:pt>
                <c:pt idx="3">
                  <c:v>11.54</c:v>
                </c:pt>
                <c:pt idx="4" formatCode="#,##0.00;&quot;△&quot;#,##0.00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76192"/>
        <c:axId val="93578368"/>
      </c:lineChart>
      <c:dateAx>
        <c:axId val="9357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78368"/>
        <c:crosses val="autoZero"/>
        <c:auto val="1"/>
        <c:lblOffset val="100"/>
        <c:baseTimeUnit val="years"/>
      </c:dateAx>
      <c:valAx>
        <c:axId val="93578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5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879.4</c:v>
                </c:pt>
                <c:pt idx="1">
                  <c:v>862.3</c:v>
                </c:pt>
                <c:pt idx="2">
                  <c:v>854.04</c:v>
                </c:pt>
                <c:pt idx="3">
                  <c:v>999.83</c:v>
                </c:pt>
                <c:pt idx="4">
                  <c:v>964.68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29056"/>
        <c:axId val="93635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1280.76</c:v>
                </c:pt>
                <c:pt idx="1">
                  <c:v>1252.27</c:v>
                </c:pt>
                <c:pt idx="2">
                  <c:v>1186.53</c:v>
                </c:pt>
                <c:pt idx="3">
                  <c:v>1378.57</c:v>
                </c:pt>
                <c:pt idx="4">
                  <c:v>786.46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29056"/>
        <c:axId val="93635328"/>
      </c:lineChart>
      <c:dateAx>
        <c:axId val="93629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635328"/>
        <c:crosses val="autoZero"/>
        <c:auto val="1"/>
        <c:lblOffset val="100"/>
        <c:baseTimeUnit val="years"/>
      </c:dateAx>
      <c:valAx>
        <c:axId val="93635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629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108.75</c:v>
                </c:pt>
                <c:pt idx="1">
                  <c:v>107.31</c:v>
                </c:pt>
                <c:pt idx="2">
                  <c:v>108.16</c:v>
                </c:pt>
                <c:pt idx="3">
                  <c:v>107.86</c:v>
                </c:pt>
                <c:pt idx="4">
                  <c:v>113.21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064576"/>
        <c:axId val="133087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76.97</c:v>
                </c:pt>
                <c:pt idx="1">
                  <c:v>79.45</c:v>
                </c:pt>
                <c:pt idx="2">
                  <c:v>86.66</c:v>
                </c:pt>
                <c:pt idx="3">
                  <c:v>89.95</c:v>
                </c:pt>
                <c:pt idx="4">
                  <c:v>84.89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064576"/>
        <c:axId val="133087232"/>
      </c:lineChart>
      <c:dateAx>
        <c:axId val="133064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3087232"/>
        <c:crosses val="autoZero"/>
        <c:auto val="1"/>
        <c:lblOffset val="100"/>
        <c:baseTimeUnit val="years"/>
      </c:dateAx>
      <c:valAx>
        <c:axId val="133087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3064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112.42</c:v>
                </c:pt>
                <c:pt idx="1">
                  <c:v>113.58</c:v>
                </c:pt>
                <c:pt idx="2">
                  <c:v>112.96</c:v>
                </c:pt>
                <c:pt idx="3">
                  <c:v>114.69</c:v>
                </c:pt>
                <c:pt idx="4">
                  <c:v>111.15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101056"/>
        <c:axId val="133102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159</c:v>
                </c:pt>
                <c:pt idx="1">
                  <c:v>162.63</c:v>
                </c:pt>
                <c:pt idx="2">
                  <c:v>151.65</c:v>
                </c:pt>
                <c:pt idx="3">
                  <c:v>150.88</c:v>
                </c:pt>
                <c:pt idx="4">
                  <c:v>146.26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101056"/>
        <c:axId val="133102976"/>
      </c:lineChart>
      <c:dateAx>
        <c:axId val="133101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3102976"/>
        <c:crosses val="autoZero"/>
        <c:auto val="1"/>
        <c:lblOffset val="100"/>
        <c:baseTimeUnit val="years"/>
      </c:dateAx>
      <c:valAx>
        <c:axId val="133102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3101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25" zoomScaleNormal="100" workbookViewId="0">
      <selection activeCell="CB80" sqref="CB80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4" t="str">
        <f>データ!H6</f>
        <v>大阪府　四條畷市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4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公共下水道</v>
      </c>
      <c r="Q8" s="49"/>
      <c r="R8" s="49"/>
      <c r="S8" s="49"/>
      <c r="T8" s="49"/>
      <c r="U8" s="49"/>
      <c r="V8" s="49"/>
      <c r="W8" s="49" t="str">
        <f>データ!L6</f>
        <v>Bb1</v>
      </c>
      <c r="X8" s="49"/>
      <c r="Y8" s="49"/>
      <c r="Z8" s="49"/>
      <c r="AA8" s="49"/>
      <c r="AB8" s="49"/>
      <c r="AC8" s="49"/>
      <c r="AD8" s="50" t="s">
        <v>119</v>
      </c>
      <c r="AE8" s="50"/>
      <c r="AF8" s="50"/>
      <c r="AG8" s="50"/>
      <c r="AH8" s="50"/>
      <c r="AI8" s="50"/>
      <c r="AJ8" s="50"/>
      <c r="AK8" s="4"/>
      <c r="AL8" s="51">
        <f>データ!S6</f>
        <v>56021</v>
      </c>
      <c r="AM8" s="51"/>
      <c r="AN8" s="51"/>
      <c r="AO8" s="51"/>
      <c r="AP8" s="51"/>
      <c r="AQ8" s="51"/>
      <c r="AR8" s="51"/>
      <c r="AS8" s="51"/>
      <c r="AT8" s="46">
        <f>データ!T6</f>
        <v>18.690000000000001</v>
      </c>
      <c r="AU8" s="46"/>
      <c r="AV8" s="46"/>
      <c r="AW8" s="46"/>
      <c r="AX8" s="46"/>
      <c r="AY8" s="46"/>
      <c r="AZ8" s="46"/>
      <c r="BA8" s="46"/>
      <c r="BB8" s="46">
        <f>データ!U6</f>
        <v>2997.38</v>
      </c>
      <c r="BC8" s="46"/>
      <c r="BD8" s="46"/>
      <c r="BE8" s="46"/>
      <c r="BF8" s="46"/>
      <c r="BG8" s="46"/>
      <c r="BH8" s="46"/>
      <c r="BI8" s="46"/>
      <c r="BJ8" s="4"/>
      <c r="BK8" s="4"/>
      <c r="BL8" s="47" t="s">
        <v>10</v>
      </c>
      <c r="BM8" s="48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4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4"/>
      <c r="BK9" s="4"/>
      <c r="BL9" s="52" t="s">
        <v>20</v>
      </c>
      <c r="BM9" s="53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51.03</v>
      </c>
      <c r="J10" s="46"/>
      <c r="K10" s="46"/>
      <c r="L10" s="46"/>
      <c r="M10" s="46"/>
      <c r="N10" s="46"/>
      <c r="O10" s="46"/>
      <c r="P10" s="46">
        <f>データ!P6</f>
        <v>97.84</v>
      </c>
      <c r="Q10" s="46"/>
      <c r="R10" s="46"/>
      <c r="S10" s="46"/>
      <c r="T10" s="46"/>
      <c r="U10" s="46"/>
      <c r="V10" s="46"/>
      <c r="W10" s="46">
        <f>データ!Q6</f>
        <v>70.44</v>
      </c>
      <c r="X10" s="46"/>
      <c r="Y10" s="46"/>
      <c r="Z10" s="46"/>
      <c r="AA10" s="46"/>
      <c r="AB10" s="46"/>
      <c r="AC10" s="46"/>
      <c r="AD10" s="51">
        <f>データ!R6</f>
        <v>2166</v>
      </c>
      <c r="AE10" s="51"/>
      <c r="AF10" s="51"/>
      <c r="AG10" s="51"/>
      <c r="AH10" s="51"/>
      <c r="AI10" s="51"/>
      <c r="AJ10" s="51"/>
      <c r="AK10" s="2"/>
      <c r="AL10" s="51">
        <f>データ!V6</f>
        <v>54729</v>
      </c>
      <c r="AM10" s="51"/>
      <c r="AN10" s="51"/>
      <c r="AO10" s="51"/>
      <c r="AP10" s="51"/>
      <c r="AQ10" s="51"/>
      <c r="AR10" s="51"/>
      <c r="AS10" s="51"/>
      <c r="AT10" s="46">
        <f>データ!W6</f>
        <v>5.95</v>
      </c>
      <c r="AU10" s="46"/>
      <c r="AV10" s="46"/>
      <c r="AW10" s="46"/>
      <c r="AX10" s="46"/>
      <c r="AY10" s="46"/>
      <c r="AZ10" s="46"/>
      <c r="BA10" s="46"/>
      <c r="BB10" s="46">
        <f>データ!X6</f>
        <v>9198.15</v>
      </c>
      <c r="BC10" s="46"/>
      <c r="BD10" s="46"/>
      <c r="BE10" s="46"/>
      <c r="BF10" s="46"/>
      <c r="BG10" s="46"/>
      <c r="BH10" s="46"/>
      <c r="BI10" s="46"/>
      <c r="BJ10" s="2"/>
      <c r="BK10" s="2"/>
      <c r="BL10" s="54" t="s">
        <v>22</v>
      </c>
      <c r="BM10" s="55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26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70" t="s">
        <v>120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 x14ac:dyDescent="0.15">
      <c r="A34" s="2"/>
      <c r="B34" s="17"/>
      <c r="C34" s="76" t="s">
        <v>27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20"/>
      <c r="R34" s="76" t="s">
        <v>28</v>
      </c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20"/>
      <c r="AG34" s="76" t="s">
        <v>29</v>
      </c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20"/>
      <c r="AV34" s="76" t="s">
        <v>30</v>
      </c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19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 x14ac:dyDescent="0.15">
      <c r="A35" s="2"/>
      <c r="B35" s="17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20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20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20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19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4" t="s">
        <v>31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0" t="s">
        <v>121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 x14ac:dyDescent="0.15">
      <c r="A56" s="2"/>
      <c r="B56" s="17"/>
      <c r="C56" s="76" t="s">
        <v>32</v>
      </c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20"/>
      <c r="R56" s="76" t="s">
        <v>33</v>
      </c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20"/>
      <c r="AG56" s="76" t="s">
        <v>34</v>
      </c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20"/>
      <c r="AV56" s="76" t="s">
        <v>35</v>
      </c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19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 x14ac:dyDescent="0.15">
      <c r="A57" s="2"/>
      <c r="B57" s="17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20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20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20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19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 x14ac:dyDescent="0.15">
      <c r="A60" s="2"/>
      <c r="B60" s="61" t="s">
        <v>36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4" t="s">
        <v>37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0" t="s">
        <v>122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 x14ac:dyDescent="0.15">
      <c r="A79" s="2"/>
      <c r="B79" s="17"/>
      <c r="C79" s="76" t="s">
        <v>38</v>
      </c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20"/>
      <c r="V79" s="20"/>
      <c r="W79" s="76" t="s">
        <v>39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20"/>
      <c r="AP79" s="20"/>
      <c r="AQ79" s="76" t="s">
        <v>40</v>
      </c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18"/>
      <c r="BJ79" s="19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 x14ac:dyDescent="0.15">
      <c r="A80" s="2"/>
      <c r="B80" s="17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20"/>
      <c r="V80" s="20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20"/>
      <c r="AP80" s="20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18"/>
      <c r="BJ80" s="19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 x14ac:dyDescent="0.15">
      <c r="C83" s="2" t="s">
        <v>41</v>
      </c>
    </row>
    <row r="84" spans="1:78" x14ac:dyDescent="0.15">
      <c r="C84" s="26" t="s">
        <v>42</v>
      </c>
    </row>
    <row r="85" spans="1:78" hidden="1" x14ac:dyDescent="0.15">
      <c r="B85" s="27" t="s">
        <v>43</v>
      </c>
      <c r="C85" s="27"/>
      <c r="D85" s="27"/>
      <c r="E85" s="27" t="s">
        <v>44</v>
      </c>
      <c r="F85" s="27" t="s">
        <v>45</v>
      </c>
      <c r="G85" s="27" t="s">
        <v>46</v>
      </c>
      <c r="H85" s="27" t="s">
        <v>47</v>
      </c>
      <c r="I85" s="27" t="s">
        <v>48</v>
      </c>
      <c r="J85" s="27" t="s">
        <v>49</v>
      </c>
      <c r="K85" s="27" t="s">
        <v>50</v>
      </c>
      <c r="L85" s="27" t="s">
        <v>51</v>
      </c>
      <c r="M85" s="27" t="s">
        <v>52</v>
      </c>
      <c r="N85" s="27" t="s">
        <v>53</v>
      </c>
      <c r="O85" s="27" t="s">
        <v>54</v>
      </c>
    </row>
    <row r="86" spans="1:78" hidden="1" x14ac:dyDescent="0.15">
      <c r="B86" s="27"/>
      <c r="C86" s="27"/>
      <c r="D86" s="27"/>
      <c r="E86" s="27" t="str">
        <f>データ!AI6</f>
        <v>【108.57】</v>
      </c>
      <c r="F86" s="27" t="str">
        <f>データ!AT6</f>
        <v>【4.38】</v>
      </c>
      <c r="G86" s="27" t="str">
        <f>データ!BE6</f>
        <v>【59.95】</v>
      </c>
      <c r="H86" s="27" t="str">
        <f>データ!BP6</f>
        <v>【728.30】</v>
      </c>
      <c r="I86" s="27" t="str">
        <f>データ!CA6</f>
        <v>【100.04】</v>
      </c>
      <c r="J86" s="27" t="str">
        <f>データ!CL6</f>
        <v>【137.82】</v>
      </c>
      <c r="K86" s="27" t="str">
        <f>データ!CW6</f>
        <v>【60.09】</v>
      </c>
      <c r="L86" s="27" t="str">
        <f>データ!DH6</f>
        <v>【94.90】</v>
      </c>
      <c r="M86" s="27" t="str">
        <f>データ!DS6</f>
        <v>【37.36】</v>
      </c>
      <c r="N86" s="27" t="str">
        <f>データ!ED6</f>
        <v>【4.96】</v>
      </c>
      <c r="O86" s="27" t="str">
        <f>データ!EO6</f>
        <v>【0.27】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topLeftCell="DX1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8" x14ac:dyDescent="0.15">
      <c r="A1" s="3" t="s">
        <v>55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>
        <v>1</v>
      </c>
      <c r="AI1" s="28"/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>
        <v>1</v>
      </c>
      <c r="AT1" s="28"/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>
        <v>1</v>
      </c>
      <c r="BE1" s="28"/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>
        <v>1</v>
      </c>
      <c r="BP1" s="28"/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>
        <v>1</v>
      </c>
      <c r="CA1" s="28"/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>
        <v>1</v>
      </c>
      <c r="CL1" s="28"/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>
        <v>1</v>
      </c>
      <c r="CW1" s="28"/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>
        <v>1</v>
      </c>
      <c r="DH1" s="28"/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>
        <v>1</v>
      </c>
      <c r="DS1" s="28"/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>
        <v>1</v>
      </c>
      <c r="ED1" s="28"/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>
        <v>1</v>
      </c>
      <c r="EO1" s="28"/>
    </row>
    <row r="2" spans="1:148" x14ac:dyDescent="0.15">
      <c r="A2" s="29" t="s">
        <v>56</v>
      </c>
      <c r="B2" s="29">
        <f>COLUMN()-1</f>
        <v>1</v>
      </c>
      <c r="C2" s="29">
        <f t="shared" ref="C2:BS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si="0"/>
        <v>70</v>
      </c>
      <c r="BT2" s="29">
        <f t="shared" ref="BT2:EE2" si="1">COLUMN()-1</f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si="1"/>
        <v>134</v>
      </c>
      <c r="EF2" s="29">
        <f t="shared" ref="EF2:EO2" si="2">COLUMN()-1</f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  <c r="EO2" s="29">
        <f t="shared" si="2"/>
        <v>144</v>
      </c>
    </row>
    <row r="3" spans="1:148" x14ac:dyDescent="0.15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65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66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 x14ac:dyDescent="0.15">
      <c r="A4" s="29" t="s">
        <v>67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68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69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70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71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72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73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74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75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76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77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78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 x14ac:dyDescent="0.15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5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105</v>
      </c>
      <c r="AI5" s="33" t="s">
        <v>43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106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106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106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106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106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106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106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106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106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  <c r="EO5" s="33" t="s">
        <v>106</v>
      </c>
    </row>
    <row r="6" spans="1:148" s="37" customFormat="1" x14ac:dyDescent="0.15">
      <c r="A6" s="29" t="s">
        <v>107</v>
      </c>
      <c r="B6" s="34">
        <f>B7</f>
        <v>2016</v>
      </c>
      <c r="C6" s="34">
        <f t="shared" ref="C6:X6" si="3">C7</f>
        <v>272299</v>
      </c>
      <c r="D6" s="34">
        <f t="shared" si="3"/>
        <v>46</v>
      </c>
      <c r="E6" s="34">
        <f t="shared" si="3"/>
        <v>17</v>
      </c>
      <c r="F6" s="34">
        <f t="shared" si="3"/>
        <v>1</v>
      </c>
      <c r="G6" s="34">
        <f t="shared" si="3"/>
        <v>0</v>
      </c>
      <c r="H6" s="34" t="str">
        <f t="shared" si="3"/>
        <v>大阪府　四條畷市</v>
      </c>
      <c r="I6" s="34" t="str">
        <f t="shared" si="3"/>
        <v>法適用</v>
      </c>
      <c r="J6" s="34" t="str">
        <f t="shared" si="3"/>
        <v>下水道事業</v>
      </c>
      <c r="K6" s="34" t="str">
        <f t="shared" si="3"/>
        <v>公共下水道</v>
      </c>
      <c r="L6" s="34" t="str">
        <f t="shared" si="3"/>
        <v>Bb1</v>
      </c>
      <c r="M6" s="34">
        <f t="shared" si="3"/>
        <v>0</v>
      </c>
      <c r="N6" s="35" t="str">
        <f t="shared" si="3"/>
        <v>-</v>
      </c>
      <c r="O6" s="35">
        <f t="shared" si="3"/>
        <v>51.03</v>
      </c>
      <c r="P6" s="35">
        <f t="shared" si="3"/>
        <v>97.84</v>
      </c>
      <c r="Q6" s="35">
        <f t="shared" si="3"/>
        <v>70.44</v>
      </c>
      <c r="R6" s="35">
        <f t="shared" si="3"/>
        <v>2166</v>
      </c>
      <c r="S6" s="35">
        <f t="shared" si="3"/>
        <v>56021</v>
      </c>
      <c r="T6" s="35">
        <f t="shared" si="3"/>
        <v>18.690000000000001</v>
      </c>
      <c r="U6" s="35">
        <f t="shared" si="3"/>
        <v>2997.38</v>
      </c>
      <c r="V6" s="35">
        <f t="shared" si="3"/>
        <v>54729</v>
      </c>
      <c r="W6" s="35">
        <f t="shared" si="3"/>
        <v>5.95</v>
      </c>
      <c r="X6" s="35">
        <f t="shared" si="3"/>
        <v>9198.15</v>
      </c>
      <c r="Y6" s="36">
        <f>IF(Y7="",NA(),Y7)</f>
        <v>107.47</v>
      </c>
      <c r="Z6" s="36">
        <f t="shared" ref="Z6:AH6" si="4">IF(Z7="",NA(),Z7)</f>
        <v>106.57</v>
      </c>
      <c r="AA6" s="36">
        <f t="shared" si="4"/>
        <v>105.08</v>
      </c>
      <c r="AB6" s="36">
        <f t="shared" si="4"/>
        <v>105.58</v>
      </c>
      <c r="AC6" s="36">
        <f t="shared" si="4"/>
        <v>107.07</v>
      </c>
      <c r="AD6" s="36">
        <f t="shared" si="4"/>
        <v>94.91</v>
      </c>
      <c r="AE6" s="36">
        <f t="shared" si="4"/>
        <v>95.42</v>
      </c>
      <c r="AF6" s="36">
        <f t="shared" si="4"/>
        <v>101.7</v>
      </c>
      <c r="AG6" s="36">
        <f t="shared" si="4"/>
        <v>105.33</v>
      </c>
      <c r="AH6" s="35" t="e">
        <f t="shared" si="4"/>
        <v>#N/A</v>
      </c>
      <c r="AI6" s="35" t="str">
        <f>IF(AI7="","",IF(AI7="-","【-】","【"&amp;SUBSTITUTE(TEXT(AI7,"#,##0.00"),"-","△")&amp;"】"))</f>
        <v>【108.57】</v>
      </c>
      <c r="AJ6" s="35">
        <f>IF(AJ7="",NA(),AJ7)</f>
        <v>0</v>
      </c>
      <c r="AK6" s="35">
        <f t="shared" ref="AK6:AS6" si="5">IF(AK7="",NA(),AK7)</f>
        <v>0</v>
      </c>
      <c r="AL6" s="35">
        <f t="shared" si="5"/>
        <v>0</v>
      </c>
      <c r="AM6" s="35">
        <f t="shared" si="5"/>
        <v>0</v>
      </c>
      <c r="AN6" s="35">
        <f t="shared" si="5"/>
        <v>0</v>
      </c>
      <c r="AO6" s="36">
        <f t="shared" si="5"/>
        <v>69.12</v>
      </c>
      <c r="AP6" s="36">
        <f t="shared" si="5"/>
        <v>79.23</v>
      </c>
      <c r="AQ6" s="36">
        <f t="shared" si="5"/>
        <v>39.94</v>
      </c>
      <c r="AR6" s="36">
        <f t="shared" si="5"/>
        <v>34.74</v>
      </c>
      <c r="AS6" s="35" t="e">
        <f t="shared" si="5"/>
        <v>#N/A</v>
      </c>
      <c r="AT6" s="35" t="str">
        <f>IF(AT7="","",IF(AT7="-","【-】","【"&amp;SUBSTITUTE(TEXT(AT7,"#,##0.00"),"-","△")&amp;"】"))</f>
        <v>【4.38】</v>
      </c>
      <c r="AU6" s="36">
        <f>IF(AU7="",NA(),AU7)</f>
        <v>219.25</v>
      </c>
      <c r="AV6" s="36">
        <f t="shared" ref="AV6:BD6" si="6">IF(AV7="",NA(),AV7)</f>
        <v>295.92</v>
      </c>
      <c r="AW6" s="36">
        <f t="shared" si="6"/>
        <v>23.33</v>
      </c>
      <c r="AX6" s="36">
        <f t="shared" si="6"/>
        <v>17.43</v>
      </c>
      <c r="AY6" s="36">
        <f t="shared" si="6"/>
        <v>26.32</v>
      </c>
      <c r="AZ6" s="36">
        <f t="shared" si="6"/>
        <v>56.65</v>
      </c>
      <c r="BA6" s="36">
        <f t="shared" si="6"/>
        <v>39.53</v>
      </c>
      <c r="BB6" s="36">
        <f t="shared" si="6"/>
        <v>11.91</v>
      </c>
      <c r="BC6" s="36">
        <f t="shared" si="6"/>
        <v>11.54</v>
      </c>
      <c r="BD6" s="35" t="e">
        <f t="shared" si="6"/>
        <v>#N/A</v>
      </c>
      <c r="BE6" s="35" t="str">
        <f>IF(BE7="","",IF(BE7="-","【-】","【"&amp;SUBSTITUTE(TEXT(BE7,"#,##0.00"),"-","△")&amp;"】"))</f>
        <v>【59.95】</v>
      </c>
      <c r="BF6" s="36">
        <f>IF(BF7="",NA(),BF7)</f>
        <v>879.4</v>
      </c>
      <c r="BG6" s="36">
        <f t="shared" ref="BG6:BO6" si="7">IF(BG7="",NA(),BG7)</f>
        <v>862.3</v>
      </c>
      <c r="BH6" s="36">
        <f t="shared" si="7"/>
        <v>854.04</v>
      </c>
      <c r="BI6" s="36">
        <f t="shared" si="7"/>
        <v>999.83</v>
      </c>
      <c r="BJ6" s="36">
        <f t="shared" si="7"/>
        <v>964.68</v>
      </c>
      <c r="BK6" s="36">
        <f t="shared" si="7"/>
        <v>1280.76</v>
      </c>
      <c r="BL6" s="36">
        <f t="shared" si="7"/>
        <v>1252.27</v>
      </c>
      <c r="BM6" s="36">
        <f t="shared" si="7"/>
        <v>1186.53</v>
      </c>
      <c r="BN6" s="36">
        <f t="shared" si="7"/>
        <v>1378.57</v>
      </c>
      <c r="BO6" s="36">
        <f t="shared" si="7"/>
        <v>786.46</v>
      </c>
      <c r="BP6" s="35" t="str">
        <f>IF(BP7="","",IF(BP7="-","【-】","【"&amp;SUBSTITUTE(TEXT(BP7,"#,##0.00"),"-","△")&amp;"】"))</f>
        <v>【728.30】</v>
      </c>
      <c r="BQ6" s="36">
        <f>IF(BQ7="",NA(),BQ7)</f>
        <v>108.75</v>
      </c>
      <c r="BR6" s="36">
        <f t="shared" ref="BR6:BZ6" si="8">IF(BR7="",NA(),BR7)</f>
        <v>107.31</v>
      </c>
      <c r="BS6" s="36">
        <f t="shared" si="8"/>
        <v>108.16</v>
      </c>
      <c r="BT6" s="36">
        <f t="shared" si="8"/>
        <v>107.86</v>
      </c>
      <c r="BU6" s="36">
        <f t="shared" si="8"/>
        <v>113.21</v>
      </c>
      <c r="BV6" s="36">
        <f t="shared" si="8"/>
        <v>76.97</v>
      </c>
      <c r="BW6" s="36">
        <f t="shared" si="8"/>
        <v>79.45</v>
      </c>
      <c r="BX6" s="36">
        <f t="shared" si="8"/>
        <v>86.66</v>
      </c>
      <c r="BY6" s="36">
        <f t="shared" si="8"/>
        <v>89.95</v>
      </c>
      <c r="BZ6" s="36">
        <f t="shared" si="8"/>
        <v>84.89</v>
      </c>
      <c r="CA6" s="35" t="str">
        <f>IF(CA7="","",IF(CA7="-","【-】","【"&amp;SUBSTITUTE(TEXT(CA7,"#,##0.00"),"-","△")&amp;"】"))</f>
        <v>【100.04】</v>
      </c>
      <c r="CB6" s="36">
        <f>IF(CB7="",NA(),CB7)</f>
        <v>112.42</v>
      </c>
      <c r="CC6" s="36">
        <f t="shared" ref="CC6:CK6" si="9">IF(CC7="",NA(),CC7)</f>
        <v>113.58</v>
      </c>
      <c r="CD6" s="36">
        <f t="shared" si="9"/>
        <v>112.96</v>
      </c>
      <c r="CE6" s="36">
        <f t="shared" si="9"/>
        <v>114.69</v>
      </c>
      <c r="CF6" s="36">
        <f t="shared" si="9"/>
        <v>111.15</v>
      </c>
      <c r="CG6" s="36">
        <f t="shared" si="9"/>
        <v>159</v>
      </c>
      <c r="CH6" s="36">
        <f t="shared" si="9"/>
        <v>162.63</v>
      </c>
      <c r="CI6" s="36">
        <f t="shared" si="9"/>
        <v>151.65</v>
      </c>
      <c r="CJ6" s="36">
        <f t="shared" si="9"/>
        <v>150.88</v>
      </c>
      <c r="CK6" s="36">
        <f t="shared" si="9"/>
        <v>146.26</v>
      </c>
      <c r="CL6" s="35" t="str">
        <f>IF(CL7="","",IF(CL7="-","【-】","【"&amp;SUBSTITUTE(TEXT(CL7,"#,##0.00"),"-","△")&amp;"】"))</f>
        <v>【137.82】</v>
      </c>
      <c r="CM6" s="36">
        <f>IF(CM7="",NA(),CM7)</f>
        <v>44.64</v>
      </c>
      <c r="CN6" s="36">
        <f t="shared" ref="CN6:CV6" si="10">IF(CN7="",NA(),CN7)</f>
        <v>327.55</v>
      </c>
      <c r="CO6" s="36">
        <f t="shared" si="10"/>
        <v>323.89</v>
      </c>
      <c r="CP6" s="36">
        <f t="shared" si="10"/>
        <v>335.11</v>
      </c>
      <c r="CQ6" s="36">
        <f t="shared" si="10"/>
        <v>329.38</v>
      </c>
      <c r="CR6" s="36" t="str">
        <f t="shared" si="10"/>
        <v>-</v>
      </c>
      <c r="CS6" s="36" t="str">
        <f t="shared" si="10"/>
        <v>-</v>
      </c>
      <c r="CT6" s="36" t="str">
        <f t="shared" si="10"/>
        <v>-</v>
      </c>
      <c r="CU6" s="36" t="str">
        <f t="shared" si="10"/>
        <v>-</v>
      </c>
      <c r="CV6" s="36">
        <f t="shared" si="10"/>
        <v>80.16</v>
      </c>
      <c r="CW6" s="35" t="str">
        <f>IF(CW7="","",IF(CW7="-","【-】","【"&amp;SUBSTITUTE(TEXT(CW7,"#,##0.00"),"-","△")&amp;"】"))</f>
        <v>【60.09】</v>
      </c>
      <c r="CX6" s="36">
        <f>IF(CX7="",NA(),CX7)</f>
        <v>97.99</v>
      </c>
      <c r="CY6" s="36">
        <f t="shared" ref="CY6:DG6" si="11">IF(CY7="",NA(),CY7)</f>
        <v>98.18</v>
      </c>
      <c r="CZ6" s="36">
        <f t="shared" si="11"/>
        <v>98.33</v>
      </c>
      <c r="DA6" s="36">
        <f t="shared" si="11"/>
        <v>98.47</v>
      </c>
      <c r="DB6" s="36">
        <f t="shared" si="11"/>
        <v>98.7</v>
      </c>
      <c r="DC6" s="36">
        <f t="shared" si="11"/>
        <v>91.15</v>
      </c>
      <c r="DD6" s="36">
        <f t="shared" si="11"/>
        <v>90.76</v>
      </c>
      <c r="DE6" s="36">
        <f t="shared" si="11"/>
        <v>91.47</v>
      </c>
      <c r="DF6" s="36">
        <f t="shared" si="11"/>
        <v>89.96</v>
      </c>
      <c r="DG6" s="36">
        <f t="shared" si="11"/>
        <v>96.19</v>
      </c>
      <c r="DH6" s="35" t="str">
        <f>IF(DH7="","",IF(DH7="-","【-】","【"&amp;SUBSTITUTE(TEXT(DH7,"#,##0.00"),"-","△")&amp;"】"))</f>
        <v>【94.90】</v>
      </c>
      <c r="DI6" s="36">
        <f>IF(DI7="",NA(),DI7)</f>
        <v>5.69</v>
      </c>
      <c r="DJ6" s="36">
        <f t="shared" ref="DJ6:DR6" si="12">IF(DJ7="",NA(),DJ7)</f>
        <v>7.04</v>
      </c>
      <c r="DK6" s="36">
        <f t="shared" si="12"/>
        <v>16.399999999999999</v>
      </c>
      <c r="DL6" s="36">
        <f t="shared" si="12"/>
        <v>18.87</v>
      </c>
      <c r="DM6" s="36">
        <f t="shared" si="12"/>
        <v>21.48</v>
      </c>
      <c r="DN6" s="36">
        <f t="shared" si="12"/>
        <v>7.44</v>
      </c>
      <c r="DO6" s="36">
        <f t="shared" si="12"/>
        <v>9.02</v>
      </c>
      <c r="DP6" s="36">
        <f t="shared" si="12"/>
        <v>16.100000000000001</v>
      </c>
      <c r="DQ6" s="36">
        <f t="shared" si="12"/>
        <v>18.43</v>
      </c>
      <c r="DR6" s="35" t="e">
        <f t="shared" si="12"/>
        <v>#N/A</v>
      </c>
      <c r="DS6" s="35" t="str">
        <f>IF(DS7="","",IF(DS7="-","【-】","【"&amp;SUBSTITUTE(TEXT(DS7,"#,##0.00"),"-","△")&amp;"】"))</f>
        <v>【37.36】</v>
      </c>
      <c r="DT6" s="35">
        <f>IF(DT7="",NA(),DT7)</f>
        <v>0</v>
      </c>
      <c r="DU6" s="35">
        <f t="shared" ref="DU6:EC6" si="13">IF(DU7="",NA(),DU7)</f>
        <v>0</v>
      </c>
      <c r="DV6" s="35">
        <f t="shared" si="13"/>
        <v>0</v>
      </c>
      <c r="DW6" s="35">
        <f t="shared" si="13"/>
        <v>0</v>
      </c>
      <c r="DX6" s="35">
        <f t="shared" si="13"/>
        <v>0</v>
      </c>
      <c r="DY6" s="35">
        <f t="shared" si="13"/>
        <v>0</v>
      </c>
      <c r="DZ6" s="35">
        <f t="shared" si="13"/>
        <v>0</v>
      </c>
      <c r="EA6" s="35">
        <f t="shared" si="13"/>
        <v>0</v>
      </c>
      <c r="EB6" s="35">
        <f t="shared" si="13"/>
        <v>0</v>
      </c>
      <c r="EC6" s="35" t="e">
        <f t="shared" si="13"/>
        <v>#N/A</v>
      </c>
      <c r="ED6" s="35" t="str">
        <f>IF(ED7="","",IF(ED7="-","【-】","【"&amp;SUBSTITUTE(TEXT(ED7,"#,##0.00"),"-","△")&amp;"】"))</f>
        <v>【4.96】</v>
      </c>
      <c r="EE6" s="35">
        <f>IF(EE7="",NA(),EE7)</f>
        <v>0</v>
      </c>
      <c r="EF6" s="35">
        <f t="shared" ref="EF6:EN6" si="14">IF(EF7="",NA(),EF7)</f>
        <v>0</v>
      </c>
      <c r="EG6" s="35">
        <f t="shared" si="14"/>
        <v>0</v>
      </c>
      <c r="EH6" s="35">
        <f t="shared" si="14"/>
        <v>0</v>
      </c>
      <c r="EI6" s="35">
        <f t="shared" si="14"/>
        <v>0</v>
      </c>
      <c r="EJ6" s="35">
        <f t="shared" si="14"/>
        <v>0</v>
      </c>
      <c r="EK6" s="35">
        <f t="shared" si="14"/>
        <v>0</v>
      </c>
      <c r="EL6" s="35">
        <f t="shared" si="14"/>
        <v>0</v>
      </c>
      <c r="EM6" s="36">
        <f t="shared" si="14"/>
        <v>0.04</v>
      </c>
      <c r="EN6" s="36">
        <f t="shared" si="14"/>
        <v>4.88</v>
      </c>
      <c r="EO6" s="35" t="str">
        <f>IF(EO7="","",IF(EO7="-","【-】","【"&amp;SUBSTITUTE(TEXT(EO7,"#,##0.00"),"-","△")&amp;"】"))</f>
        <v>【0.27】</v>
      </c>
    </row>
    <row r="7" spans="1:148" s="37" customFormat="1" x14ac:dyDescent="0.15">
      <c r="A7" s="29"/>
      <c r="B7" s="38">
        <v>2016</v>
      </c>
      <c r="C7" s="38">
        <v>272299</v>
      </c>
      <c r="D7" s="38">
        <v>46</v>
      </c>
      <c r="E7" s="38">
        <v>17</v>
      </c>
      <c r="F7" s="38">
        <v>1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>
        <v>51.03</v>
      </c>
      <c r="P7" s="39">
        <v>97.84</v>
      </c>
      <c r="Q7" s="39">
        <v>70.44</v>
      </c>
      <c r="R7" s="39">
        <v>2166</v>
      </c>
      <c r="S7" s="39">
        <v>56021</v>
      </c>
      <c r="T7" s="39">
        <v>18.690000000000001</v>
      </c>
      <c r="U7" s="39">
        <v>2997.38</v>
      </c>
      <c r="V7" s="39">
        <v>54729</v>
      </c>
      <c r="W7" s="39">
        <v>5.95</v>
      </c>
      <c r="X7" s="39">
        <v>9198.15</v>
      </c>
      <c r="Y7" s="39">
        <v>107.47</v>
      </c>
      <c r="Z7" s="39">
        <v>106.57</v>
      </c>
      <c r="AA7" s="39">
        <v>105.08</v>
      </c>
      <c r="AB7" s="39">
        <v>105.58</v>
      </c>
      <c r="AC7" s="39">
        <v>107.07</v>
      </c>
      <c r="AD7" s="39">
        <v>94.91</v>
      </c>
      <c r="AE7" s="39">
        <v>95.42</v>
      </c>
      <c r="AF7" s="39">
        <v>101.7</v>
      </c>
      <c r="AG7" s="39">
        <v>105.33</v>
      </c>
      <c r="AH7" s="39"/>
      <c r="AI7" s="39">
        <v>108.57</v>
      </c>
      <c r="AJ7" s="39">
        <v>0</v>
      </c>
      <c r="AK7" s="39">
        <v>0</v>
      </c>
      <c r="AL7" s="39">
        <v>0</v>
      </c>
      <c r="AM7" s="39">
        <v>0</v>
      </c>
      <c r="AN7" s="39">
        <v>0</v>
      </c>
      <c r="AO7" s="39">
        <v>69.12</v>
      </c>
      <c r="AP7" s="39">
        <v>79.23</v>
      </c>
      <c r="AQ7" s="39">
        <v>39.94</v>
      </c>
      <c r="AR7" s="39">
        <v>34.74</v>
      </c>
      <c r="AS7" s="39"/>
      <c r="AT7" s="39">
        <v>4.38</v>
      </c>
      <c r="AU7" s="39">
        <v>219.25</v>
      </c>
      <c r="AV7" s="39">
        <v>295.92</v>
      </c>
      <c r="AW7" s="39">
        <v>23.33</v>
      </c>
      <c r="AX7" s="39">
        <v>17.43</v>
      </c>
      <c r="AY7" s="39">
        <v>26.32</v>
      </c>
      <c r="AZ7" s="39">
        <v>56.65</v>
      </c>
      <c r="BA7" s="39">
        <v>39.53</v>
      </c>
      <c r="BB7" s="39">
        <v>11.91</v>
      </c>
      <c r="BC7" s="39">
        <v>11.54</v>
      </c>
      <c r="BD7" s="39"/>
      <c r="BE7" s="39">
        <v>59.95</v>
      </c>
      <c r="BF7" s="39">
        <v>879.4</v>
      </c>
      <c r="BG7" s="39">
        <v>862.3</v>
      </c>
      <c r="BH7" s="39">
        <v>854.04</v>
      </c>
      <c r="BI7" s="39">
        <v>999.83</v>
      </c>
      <c r="BJ7" s="39">
        <v>964.68</v>
      </c>
      <c r="BK7" s="39">
        <v>1280.76</v>
      </c>
      <c r="BL7" s="39">
        <v>1252.27</v>
      </c>
      <c r="BM7" s="39">
        <v>1186.53</v>
      </c>
      <c r="BN7" s="39">
        <v>1378.57</v>
      </c>
      <c r="BO7" s="39">
        <v>786.46</v>
      </c>
      <c r="BP7" s="39">
        <v>728.3</v>
      </c>
      <c r="BQ7" s="39">
        <v>108.75</v>
      </c>
      <c r="BR7" s="39">
        <v>107.31</v>
      </c>
      <c r="BS7" s="39">
        <v>108.16</v>
      </c>
      <c r="BT7" s="39">
        <v>107.86</v>
      </c>
      <c r="BU7" s="39">
        <v>113.21</v>
      </c>
      <c r="BV7" s="39">
        <v>76.97</v>
      </c>
      <c r="BW7" s="39">
        <v>79.45</v>
      </c>
      <c r="BX7" s="39">
        <v>86.66</v>
      </c>
      <c r="BY7" s="39">
        <v>89.95</v>
      </c>
      <c r="BZ7" s="39">
        <v>84.89</v>
      </c>
      <c r="CA7" s="39">
        <v>100.04</v>
      </c>
      <c r="CB7" s="39">
        <v>112.42</v>
      </c>
      <c r="CC7" s="39">
        <v>113.58</v>
      </c>
      <c r="CD7" s="39">
        <v>112.96</v>
      </c>
      <c r="CE7" s="39">
        <v>114.69</v>
      </c>
      <c r="CF7" s="39">
        <v>111.15</v>
      </c>
      <c r="CG7" s="39">
        <v>159</v>
      </c>
      <c r="CH7" s="39">
        <v>162.63</v>
      </c>
      <c r="CI7" s="39">
        <v>151.65</v>
      </c>
      <c r="CJ7" s="39">
        <v>150.88</v>
      </c>
      <c r="CK7" s="39">
        <v>146.26</v>
      </c>
      <c r="CL7" s="39">
        <v>137.82</v>
      </c>
      <c r="CM7" s="39">
        <v>44.64</v>
      </c>
      <c r="CN7" s="39">
        <v>327.55</v>
      </c>
      <c r="CO7" s="39">
        <v>323.89</v>
      </c>
      <c r="CP7" s="39">
        <v>335.11</v>
      </c>
      <c r="CQ7" s="39">
        <v>329.38</v>
      </c>
      <c r="CR7" s="39" t="s">
        <v>113</v>
      </c>
      <c r="CS7" s="39" t="s">
        <v>113</v>
      </c>
      <c r="CT7" s="39" t="s">
        <v>113</v>
      </c>
      <c r="CU7" s="39" t="s">
        <v>113</v>
      </c>
      <c r="CV7" s="39">
        <v>80.16</v>
      </c>
      <c r="CW7" s="39">
        <v>60.09</v>
      </c>
      <c r="CX7" s="39">
        <v>97.99</v>
      </c>
      <c r="CY7" s="39">
        <v>98.18</v>
      </c>
      <c r="CZ7" s="39">
        <v>98.33</v>
      </c>
      <c r="DA7" s="39">
        <v>98.47</v>
      </c>
      <c r="DB7" s="39">
        <v>98.7</v>
      </c>
      <c r="DC7" s="39">
        <v>91.15</v>
      </c>
      <c r="DD7" s="39">
        <v>90.76</v>
      </c>
      <c r="DE7" s="39">
        <v>91.47</v>
      </c>
      <c r="DF7" s="39">
        <v>89.96</v>
      </c>
      <c r="DG7" s="39">
        <v>96.19</v>
      </c>
      <c r="DH7" s="39">
        <v>94.9</v>
      </c>
      <c r="DI7" s="39">
        <v>5.69</v>
      </c>
      <c r="DJ7" s="39">
        <v>7.04</v>
      </c>
      <c r="DK7" s="39">
        <v>16.399999999999999</v>
      </c>
      <c r="DL7" s="39">
        <v>18.87</v>
      </c>
      <c r="DM7" s="39">
        <v>21.48</v>
      </c>
      <c r="DN7" s="39">
        <v>7.44</v>
      </c>
      <c r="DO7" s="39">
        <v>9.02</v>
      </c>
      <c r="DP7" s="39">
        <v>16.100000000000001</v>
      </c>
      <c r="DQ7" s="39">
        <v>18.43</v>
      </c>
      <c r="DR7" s="39"/>
      <c r="DS7" s="39">
        <v>37.36</v>
      </c>
      <c r="DT7" s="39">
        <v>0</v>
      </c>
      <c r="DU7" s="39">
        <v>0</v>
      </c>
      <c r="DV7" s="39">
        <v>0</v>
      </c>
      <c r="DW7" s="39">
        <v>0</v>
      </c>
      <c r="DX7" s="39">
        <v>0</v>
      </c>
      <c r="DY7" s="39">
        <v>0</v>
      </c>
      <c r="DZ7" s="39">
        <v>0</v>
      </c>
      <c r="EA7" s="39">
        <v>0</v>
      </c>
      <c r="EB7" s="39">
        <v>0</v>
      </c>
      <c r="EC7" s="39"/>
      <c r="ED7" s="39">
        <v>4.96</v>
      </c>
      <c r="EE7" s="39">
        <v>0</v>
      </c>
      <c r="EF7" s="39">
        <v>0</v>
      </c>
      <c r="EG7" s="39">
        <v>0</v>
      </c>
      <c r="EH7" s="39">
        <v>0</v>
      </c>
      <c r="EI7" s="39">
        <v>0</v>
      </c>
      <c r="EJ7" s="39">
        <v>0</v>
      </c>
      <c r="EK7" s="39">
        <v>0</v>
      </c>
      <c r="EL7" s="39">
        <v>0</v>
      </c>
      <c r="EM7" s="39">
        <v>0.04</v>
      </c>
      <c r="EN7" s="39">
        <v>4.88</v>
      </c>
      <c r="EO7" s="39">
        <v>0.27</v>
      </c>
    </row>
    <row r="8" spans="1:148" x14ac:dyDescent="0.15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 x14ac:dyDescent="0.15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 x14ac:dyDescent="0.15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GK2402</cp:lastModifiedBy>
  <cp:lastPrinted>2018-01-30T09:41:51Z</cp:lastPrinted>
  <dcterms:created xsi:type="dcterms:W3CDTF">2017-12-25T01:52:28Z</dcterms:created>
  <dcterms:modified xsi:type="dcterms:W3CDTF">2018-02-27T02:51:57Z</dcterms:modified>
</cp:coreProperties>
</file>