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20" activeTab="0"/>
  </bookViews>
  <sheets>
    <sheet name="Ｈ28計算書" sheetId="1" r:id="rId1"/>
  </sheets>
  <definedNames>
    <definedName name="_xlnm.Print_Area" localSheetId="0">'Ｈ28計算書'!$A$1:$L$80</definedName>
  </definedNames>
  <calcPr fullCalcOnLoad="1"/>
</workbook>
</file>

<file path=xl/sharedStrings.xml><?xml version="1.0" encoding="utf-8"?>
<sst xmlns="http://schemas.openxmlformats.org/spreadsheetml/2006/main" count="89" uniqueCount="69">
  <si>
    <t>一般会計</t>
  </si>
  <si>
    <t>水道事業会計</t>
  </si>
  <si>
    <t>連結実質赤字額</t>
  </si>
  <si>
    <t>都市計画税</t>
  </si>
  <si>
    <t>退職手当負担見込額</t>
  </si>
  <si>
    <t>一般会計等の実質赤字額</t>
  </si>
  <si>
    <t>（算式）</t>
  </si>
  <si>
    <t>（単位：千円）</t>
  </si>
  <si>
    <t>（説明）</t>
  </si>
  <si>
    <t>連結実質赤字額</t>
  </si>
  <si>
    <t>計</t>
  </si>
  <si>
    <t>Ｅ－Ｄ</t>
  </si>
  <si>
    <t>Ｂ　地方債の元利償還金に準ずるもの（準元利償還金）</t>
  </si>
  <si>
    <t>Ｃ　元利償還金又は準元利償還金に充てられる特定財源</t>
  </si>
  <si>
    <t>実質公債費比率（％）</t>
  </si>
  <si>
    <t>組合等負担等見込額</t>
  </si>
  <si>
    <t>設立法人の負債額等負担見込額
（土地開発公社）</t>
  </si>
  <si>
    <t>その他</t>
  </si>
  <si>
    <t>基準財政需要額算入見込額</t>
  </si>
  <si>
    <t>将来負担比率（％）</t>
  </si>
  <si>
    <t>＝</t>
  </si>
  <si>
    <t>＝</t>
  </si>
  <si>
    <t>＝</t>
  </si>
  <si>
    <t xml:space="preserve"> 　 地方債に係る元利償還金（準元利償還金）に要する
Ｄ  経費として普通交付税の算定に用いる基準財政需要
    額に算入された額</t>
  </si>
  <si>
    <t>充当可能基金の残高</t>
  </si>
  <si>
    <t>Ａ　将来負担額</t>
  </si>
  <si>
    <t>Ｂ　充当可能財源等</t>
  </si>
  <si>
    <t>Ｄ　算入公債費等の額</t>
  </si>
  <si>
    <t>国民健康保険特別会計</t>
  </si>
  <si>
    <t>実質公債費比率　</t>
  </si>
  <si>
    <t>将来負担比率　</t>
  </si>
  <si>
    <t>連結実質赤字比率　</t>
  </si>
  <si>
    <t>実質赤字比率　</t>
  </si>
  <si>
    <t>（Ａ＋Ｂ）－（Ｃ＋Ｄ）</t>
  </si>
  <si>
    <t>Ａ－Ｂ</t>
  </si>
  <si>
    <t>Ｃ－Ｄ</t>
  </si>
  <si>
    <t>標準財政規模</t>
  </si>
  <si>
    <t>Ｅ　標準財政規模</t>
  </si>
  <si>
    <t>Ｃ　標準財政規模</t>
  </si>
  <si>
    <t>組合等連結実質赤字額負担見込額</t>
  </si>
  <si>
    <t>債務負担行為に基づく支出予定額</t>
  </si>
  <si>
    <t>うち臨時財政対策債発行可能額</t>
  </si>
  <si>
    <t>後期高齢者医療特別会計</t>
  </si>
  <si>
    <t>土地取得特別会計</t>
  </si>
  <si>
    <t>土地取得
特別会計</t>
  </si>
  <si>
    <t>地方債の現在高</t>
  </si>
  <si>
    <t>実質公債費比率（％）
（３ヵ年平均）
※小数点第２位以下切捨て</t>
  </si>
  <si>
    <t>Ａ　地方債の元利償還金（繰上償還・借換分を除く。）</t>
  </si>
  <si>
    <t>１　実質赤字比率</t>
  </si>
  <si>
    <t>３　実質公債費比率</t>
  </si>
  <si>
    <t>２　連結実質赤字比率</t>
  </si>
  <si>
    <t>４　将来負担比率</t>
  </si>
  <si>
    <t>公営企業債等繰入見込額</t>
  </si>
  <si>
    <t>充当可能特定歳入</t>
  </si>
  <si>
    <t xml:space="preserve"> 健全化判断比率計算書</t>
  </si>
  <si>
    <t>増減
(②-①)</t>
  </si>
  <si>
    <t>実質赤字比率（％）</t>
  </si>
  <si>
    <t>連結実質赤字比率（％）</t>
  </si>
  <si>
    <t xml:space="preserve">下水道事業会計
</t>
  </si>
  <si>
    <t>一般会計等の実質収支額
※一般会計及び特別会計（ただし、地方公共団体の財政の健全化に関する法律第２条第１号イからハまでに規定する特別会計を除く。）</t>
  </si>
  <si>
    <t>※実質赤字比率が負数の場合、実質収支額が黒字であることを表す。</t>
  </si>
  <si>
    <t>連結実質収支額</t>
  </si>
  <si>
    <t>※連結実質赤字比率が負数の場合、連結実質収支額が黒字であることを表す。</t>
  </si>
  <si>
    <t>H26年度</t>
  </si>
  <si>
    <t>H27年度</t>
  </si>
  <si>
    <t>H27年度
①</t>
  </si>
  <si>
    <t>H28年度
②</t>
  </si>
  <si>
    <t>H25年度</t>
  </si>
  <si>
    <t>H28年度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</si>
</sst>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00_ "/>
    <numFmt numFmtId="180" formatCode="0.000_ "/>
    <numFmt numFmtId="181" formatCode="0.00000_ "/>
    <numFmt numFmtId="182" formatCode="0.00000000_ "/>
    <numFmt numFmtId="183" formatCode="0.0000000_ "/>
    <numFmt numFmtId="184" formatCode="0.000000_ "/>
    <numFmt numFmtId="185" formatCode="#,##0.0;[Red]\-#,##0.0"/>
    <numFmt numFmtId="186" formatCode="#,##0.000;[Red]\-#,##0.000"/>
    <numFmt numFmtId="187" formatCode="#,##0.0000;[Red]\-#,##0.0000"/>
    <numFmt numFmtId="188" formatCode="#,##0.00000;[Red]\-#,##0.00000"/>
    <numFmt numFmtId="189" formatCode="#,##0.000000;[Red]\-#,##0.000000"/>
    <numFmt numFmtId="190" formatCode="#,##0.0000000;[Red]\-#,##0.0000000"/>
    <numFmt numFmtId="191" formatCode="#,##0.00000000;[Red]\-#,##0.00000000"/>
    <numFmt numFmtId="192" formatCode="#,##0_ "/>
    <numFmt numFmtId="193" formatCode="#,##0.000_ "/>
    <numFmt numFmtId="194" formatCode="#,##0.00_ "/>
    <numFmt numFmtId="195" formatCode="0.00_);[Red]\(0.00\)"/>
    <numFmt numFmtId="196" formatCode="#,##0.00_);[Red]\(#,##0.00\)"/>
    <numFmt numFmtId="197" formatCode="#,##0.00;&quot;△ &quot;#,##0.00"/>
    <numFmt numFmtId="198" formatCode="#,##0;&quot;△ &quot;#,##0"/>
    <numFmt numFmtId="199" formatCode="#,##0.00_);\(#,##0.00\)"/>
    <numFmt numFmtId="200" formatCode="#,##0.000_);\(#,##0.000\)"/>
    <numFmt numFmtId="201" formatCode="#,##0.0_);\(#,##0.0\)"/>
    <numFmt numFmtId="202" formatCode="#,##0_);\(#,##0\)"/>
    <numFmt numFmtId="203" formatCode="#,##0.0;&quot;△ &quot;#,##0.0"/>
    <numFmt numFmtId="204" formatCode="#,##0.0000_ "/>
    <numFmt numFmtId="205" formatCode="#,##0.00000_ "/>
    <numFmt numFmtId="206" formatCode="#,##0.000000_ "/>
    <numFmt numFmtId="207" formatCode="#,##0.0_ "/>
    <numFmt numFmtId="208" formatCode="#,##0.0000000_ "/>
  </numFmts>
  <fonts count="45">
    <font>
      <sz val="12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b/>
      <sz val="28"/>
      <name val="ＭＳ 明朝"/>
      <family val="1"/>
    </font>
    <font>
      <b/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0" xfId="0" applyNumberFormat="1" applyAlignment="1">
      <alignment vertical="center" wrapText="1"/>
    </xf>
    <xf numFmtId="38" fontId="0" fillId="0" borderId="0" xfId="48" applyFont="1" applyAlignment="1">
      <alignment horizontal="center" vertical="center"/>
    </xf>
    <xf numFmtId="188" fontId="0" fillId="0" borderId="0" xfId="48" applyNumberFormat="1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8" fontId="4" fillId="0" borderId="12" xfId="48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93" fontId="7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94" fontId="8" fillId="0" borderId="0" xfId="48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207" fontId="8" fillId="0" borderId="0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192" fontId="3" fillId="0" borderId="18" xfId="48" applyNumberFormat="1" applyFont="1" applyBorder="1" applyAlignment="1">
      <alignment vertical="center"/>
    </xf>
    <xf numFmtId="194" fontId="3" fillId="0" borderId="18" xfId="48" applyNumberFormat="1" applyFont="1" applyBorder="1" applyAlignment="1">
      <alignment vertical="center"/>
    </xf>
    <xf numFmtId="192" fontId="3" fillId="0" borderId="18" xfId="48" applyNumberFormat="1" applyFont="1" applyBorder="1" applyAlignment="1">
      <alignment vertical="center"/>
    </xf>
    <xf numFmtId="192" fontId="3" fillId="0" borderId="18" xfId="0" applyNumberFormat="1" applyFont="1" applyBorder="1" applyAlignment="1">
      <alignment vertical="center"/>
    </xf>
    <xf numFmtId="194" fontId="3" fillId="0" borderId="18" xfId="0" applyNumberFormat="1" applyFont="1" applyBorder="1" applyAlignment="1">
      <alignment vertical="center"/>
    </xf>
    <xf numFmtId="181" fontId="3" fillId="0" borderId="18" xfId="0" applyNumberFormat="1" applyFont="1" applyBorder="1" applyAlignment="1">
      <alignment vertical="center"/>
    </xf>
    <xf numFmtId="192" fontId="3" fillId="0" borderId="18" xfId="48" applyNumberFormat="1" applyFont="1" applyFill="1" applyBorder="1" applyAlignment="1">
      <alignment vertical="center"/>
    </xf>
    <xf numFmtId="192" fontId="3" fillId="0" borderId="18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207" fontId="3" fillId="0" borderId="18" xfId="0" applyNumberFormat="1" applyFont="1" applyBorder="1" applyAlignment="1">
      <alignment vertical="center"/>
    </xf>
    <xf numFmtId="205" fontId="3" fillId="0" borderId="18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92" fontId="3" fillId="0" borderId="19" xfId="48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181" fontId="8" fillId="0" borderId="22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38" fontId="2" fillId="0" borderId="18" xfId="0" applyNumberFormat="1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38" fontId="2" fillId="0" borderId="27" xfId="0" applyNumberFormat="1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38" fontId="2" fillId="0" borderId="18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70</xdr:row>
      <xdr:rowOff>0</xdr:rowOff>
    </xdr:from>
    <xdr:to>
      <xdr:col>10</xdr:col>
      <xdr:colOff>0</xdr:colOff>
      <xdr:row>71</xdr:row>
      <xdr:rowOff>0</xdr:rowOff>
    </xdr:to>
    <xdr:sp>
      <xdr:nvSpPr>
        <xdr:cNvPr id="1" name="直線コネクタ 9"/>
        <xdr:cNvSpPr>
          <a:spLocks/>
        </xdr:cNvSpPr>
      </xdr:nvSpPr>
      <xdr:spPr>
        <a:xfrm rot="10800000" flipV="1">
          <a:off x="16792575" y="36957000"/>
          <a:ext cx="0" cy="447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67</xdr:row>
      <xdr:rowOff>876300</xdr:rowOff>
    </xdr:from>
    <xdr:to>
      <xdr:col>10</xdr:col>
      <xdr:colOff>0</xdr:colOff>
      <xdr:row>68</xdr:row>
      <xdr:rowOff>590550</xdr:rowOff>
    </xdr:to>
    <xdr:sp>
      <xdr:nvSpPr>
        <xdr:cNvPr id="2" name="直線コネクタ 11"/>
        <xdr:cNvSpPr>
          <a:spLocks/>
        </xdr:cNvSpPr>
      </xdr:nvSpPr>
      <xdr:spPr>
        <a:xfrm rot="10800000" flipV="1">
          <a:off x="16792575" y="35252025"/>
          <a:ext cx="0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view="pageBreakPreview" zoomScale="50" zoomScaleNormal="50" zoomScaleSheetLayoutView="50" zoomScalePageLayoutView="0" workbookViewId="0" topLeftCell="A43">
      <selection activeCell="K51" sqref="K51"/>
    </sheetView>
  </sheetViews>
  <sheetFormatPr defaultColWidth="8.796875" defaultRowHeight="15"/>
  <cols>
    <col min="1" max="1" width="3.19921875" style="0" customWidth="1"/>
    <col min="2" max="3" width="7.3984375" style="0" customWidth="1"/>
    <col min="4" max="4" width="38.3984375" style="0" customWidth="1"/>
    <col min="5" max="5" width="6.5" style="0" customWidth="1"/>
    <col min="6" max="6" width="29.19921875" style="0" customWidth="1"/>
    <col min="7" max="7" width="21.09765625" style="0" customWidth="1"/>
    <col min="8" max="8" width="21" style="0" customWidth="1"/>
    <col min="9" max="9" width="21.09765625" style="0" customWidth="1"/>
    <col min="10" max="10" width="21" style="0" customWidth="1"/>
    <col min="11" max="11" width="19.3984375" style="0" bestFit="1" customWidth="1"/>
    <col min="12" max="12" width="2.3984375" style="0" customWidth="1"/>
  </cols>
  <sheetData>
    <row r="1" ht="42.75" customHeight="1">
      <c r="A1" s="65" t="s">
        <v>54</v>
      </c>
    </row>
    <row r="2" ht="30" customHeight="1"/>
    <row r="3" ht="39" customHeight="1" thickBot="1">
      <c r="A3" s="66" t="s">
        <v>48</v>
      </c>
    </row>
    <row r="4" spans="1:12" ht="20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8"/>
    </row>
    <row r="5" spans="1:12" ht="33.75" customHeight="1">
      <c r="A5" s="1"/>
      <c r="B5" s="3"/>
      <c r="C5" s="36" t="s">
        <v>6</v>
      </c>
      <c r="D5" s="13"/>
      <c r="E5" s="13"/>
      <c r="F5" s="45"/>
      <c r="G5" s="3"/>
      <c r="H5" s="3"/>
      <c r="I5" s="3"/>
      <c r="J5" s="3"/>
      <c r="K5" s="3"/>
      <c r="L5" s="2"/>
    </row>
    <row r="6" spans="1:12" ht="39.75" customHeight="1">
      <c r="A6" s="1"/>
      <c r="B6" s="3"/>
      <c r="C6" s="3"/>
      <c r="D6" s="70" t="s">
        <v>32</v>
      </c>
      <c r="E6" s="82" t="s">
        <v>20</v>
      </c>
      <c r="F6" s="80" t="s">
        <v>5</v>
      </c>
      <c r="G6" s="79"/>
      <c r="H6" s="28"/>
      <c r="I6" s="28"/>
      <c r="J6" s="3"/>
      <c r="K6" s="3"/>
      <c r="L6" s="2"/>
    </row>
    <row r="7" spans="1:12" ht="39.75" customHeight="1">
      <c r="A7" s="1"/>
      <c r="B7" s="3"/>
      <c r="C7" s="3"/>
      <c r="D7" s="71"/>
      <c r="E7" s="92"/>
      <c r="F7" s="93" t="s">
        <v>36</v>
      </c>
      <c r="G7" s="84"/>
      <c r="H7" s="46"/>
      <c r="I7" s="46"/>
      <c r="J7" s="3"/>
      <c r="K7" s="3"/>
      <c r="L7" s="2"/>
    </row>
    <row r="8" spans="1:12" ht="28.5" customHeight="1">
      <c r="A8" s="1"/>
      <c r="B8" s="14"/>
      <c r="C8" s="14"/>
      <c r="D8" s="14"/>
      <c r="E8" s="13"/>
      <c r="F8" s="3"/>
      <c r="G8" s="3"/>
      <c r="H8" s="3"/>
      <c r="I8" s="3"/>
      <c r="J8" s="23" t="s">
        <v>7</v>
      </c>
      <c r="K8" s="3"/>
      <c r="L8" s="2"/>
    </row>
    <row r="9" spans="1:12" ht="53.25" customHeight="1">
      <c r="A9" s="1"/>
      <c r="B9" s="3"/>
      <c r="C9" s="36" t="s">
        <v>8</v>
      </c>
      <c r="D9" s="21"/>
      <c r="E9" s="3"/>
      <c r="F9" s="3"/>
      <c r="G9" s="3"/>
      <c r="H9" s="42" t="s">
        <v>65</v>
      </c>
      <c r="I9" s="42" t="s">
        <v>66</v>
      </c>
      <c r="J9" s="43" t="s">
        <v>55</v>
      </c>
      <c r="K9" s="3"/>
      <c r="L9" s="2"/>
    </row>
    <row r="10" spans="1:12" ht="49.5" customHeight="1">
      <c r="A10" s="1"/>
      <c r="B10" s="3"/>
      <c r="C10" s="88" t="s">
        <v>59</v>
      </c>
      <c r="D10" s="77"/>
      <c r="E10" s="77"/>
      <c r="F10" s="77"/>
      <c r="G10" s="37" t="s">
        <v>0</v>
      </c>
      <c r="H10" s="52">
        <v>509587</v>
      </c>
      <c r="I10" s="52">
        <v>440293</v>
      </c>
      <c r="J10" s="55">
        <f aca="true" t="shared" si="0" ref="J10:J15">(+I10-H10)</f>
        <v>-69294</v>
      </c>
      <c r="K10" s="3"/>
      <c r="L10" s="2"/>
    </row>
    <row r="11" spans="1:12" ht="57" customHeight="1">
      <c r="A11" s="1"/>
      <c r="B11" s="35"/>
      <c r="C11" s="77"/>
      <c r="D11" s="77"/>
      <c r="E11" s="77"/>
      <c r="F11" s="77"/>
      <c r="G11" s="42" t="s">
        <v>44</v>
      </c>
      <c r="H11" s="52">
        <v>0</v>
      </c>
      <c r="I11" s="52">
        <v>0</v>
      </c>
      <c r="J11" s="55">
        <f t="shared" si="0"/>
        <v>0</v>
      </c>
      <c r="K11" s="3"/>
      <c r="L11" s="2"/>
    </row>
    <row r="12" spans="1:12" ht="49.5" customHeight="1">
      <c r="A12" s="1"/>
      <c r="B12" s="35"/>
      <c r="C12" s="77"/>
      <c r="D12" s="77"/>
      <c r="E12" s="77"/>
      <c r="F12" s="77"/>
      <c r="G12" s="37" t="s">
        <v>10</v>
      </c>
      <c r="H12" s="52">
        <f>+H10+H11</f>
        <v>509587</v>
      </c>
      <c r="I12" s="52">
        <f>+I10+I11</f>
        <v>440293</v>
      </c>
      <c r="J12" s="55">
        <f t="shared" si="0"/>
        <v>-69294</v>
      </c>
      <c r="K12" s="3"/>
      <c r="L12" s="2"/>
    </row>
    <row r="13" spans="1:12" ht="49.5" customHeight="1">
      <c r="A13" s="1"/>
      <c r="B13" s="3"/>
      <c r="C13" s="96" t="s">
        <v>36</v>
      </c>
      <c r="D13" s="77"/>
      <c r="E13" s="77"/>
      <c r="F13" s="77"/>
      <c r="G13" s="77"/>
      <c r="H13" s="52">
        <v>11448180</v>
      </c>
      <c r="I13" s="52">
        <v>11335937</v>
      </c>
      <c r="J13" s="55">
        <f t="shared" si="0"/>
        <v>-112243</v>
      </c>
      <c r="K13" s="3"/>
      <c r="L13" s="2"/>
    </row>
    <row r="14" spans="1:12" ht="49.5" customHeight="1">
      <c r="A14" s="1"/>
      <c r="B14" s="35"/>
      <c r="C14" s="39"/>
      <c r="D14" s="76" t="s">
        <v>41</v>
      </c>
      <c r="E14" s="77"/>
      <c r="F14" s="77"/>
      <c r="G14" s="77"/>
      <c r="H14" s="52">
        <v>854650</v>
      </c>
      <c r="I14" s="52">
        <v>654346</v>
      </c>
      <c r="J14" s="55">
        <f t="shared" si="0"/>
        <v>-200304</v>
      </c>
      <c r="K14" s="3"/>
      <c r="L14" s="2"/>
    </row>
    <row r="15" spans="1:12" ht="49.5" customHeight="1">
      <c r="A15" s="1"/>
      <c r="B15" s="3"/>
      <c r="C15" s="77" t="s">
        <v>56</v>
      </c>
      <c r="D15" s="77"/>
      <c r="E15" s="77"/>
      <c r="F15" s="77"/>
      <c r="G15" s="77"/>
      <c r="H15" s="53">
        <f>ROUNDDOWN(-H10/H13,4)*100</f>
        <v>-4.45</v>
      </c>
      <c r="I15" s="53">
        <f>ROUNDDOWN(-I10/I13,4)*100</f>
        <v>-3.88</v>
      </c>
      <c r="J15" s="56">
        <f t="shared" si="0"/>
        <v>0.5700000000000003</v>
      </c>
      <c r="K15" s="3"/>
      <c r="L15" s="2"/>
    </row>
    <row r="16" spans="1:12" ht="39.75" customHeight="1">
      <c r="A16" s="1"/>
      <c r="B16" s="3"/>
      <c r="C16" s="51" t="s">
        <v>60</v>
      </c>
      <c r="D16" s="38"/>
      <c r="E16" s="38"/>
      <c r="F16" s="38"/>
      <c r="G16" s="38"/>
      <c r="H16" s="44"/>
      <c r="I16" s="44"/>
      <c r="J16" s="47"/>
      <c r="K16" s="3"/>
      <c r="L16" s="2"/>
    </row>
    <row r="17" spans="1:12" ht="18" customHeight="1" thickBot="1">
      <c r="A17" s="12"/>
      <c r="B17" s="15"/>
      <c r="C17" s="4"/>
      <c r="D17" s="16"/>
      <c r="E17" s="15"/>
      <c r="F17" s="17"/>
      <c r="G17" s="17"/>
      <c r="H17" s="17"/>
      <c r="I17" s="15"/>
      <c r="J17" s="4"/>
      <c r="K17" s="4"/>
      <c r="L17" s="9"/>
    </row>
    <row r="18" spans="2:11" ht="27.75" customHeight="1">
      <c r="B18" s="5"/>
      <c r="C18" s="5"/>
      <c r="D18" s="6"/>
      <c r="K18" s="3"/>
    </row>
    <row r="19" spans="1:11" ht="39" customHeight="1" thickBot="1">
      <c r="A19" s="66" t="s">
        <v>50</v>
      </c>
      <c r="D19" s="7"/>
      <c r="K19" s="3"/>
    </row>
    <row r="20" spans="1:12" ht="17.25" customHeight="1">
      <c r="A20" s="10"/>
      <c r="B20" s="18"/>
      <c r="C20" s="18"/>
      <c r="D20" s="18"/>
      <c r="E20" s="18"/>
      <c r="F20" s="18"/>
      <c r="G20" s="18"/>
      <c r="H20" s="18"/>
      <c r="I20" s="18"/>
      <c r="J20" s="11"/>
      <c r="K20" s="11"/>
      <c r="L20" s="8"/>
    </row>
    <row r="21" spans="1:12" ht="33.75" customHeight="1">
      <c r="A21" s="1"/>
      <c r="B21" s="3"/>
      <c r="C21" s="36" t="s">
        <v>6</v>
      </c>
      <c r="D21" s="13"/>
      <c r="E21" s="13"/>
      <c r="F21" s="3"/>
      <c r="G21" s="3"/>
      <c r="H21" s="3"/>
      <c r="I21" s="3"/>
      <c r="J21" s="3"/>
      <c r="K21" s="3"/>
      <c r="L21" s="2"/>
    </row>
    <row r="22" spans="1:12" ht="39.75" customHeight="1">
      <c r="A22" s="1"/>
      <c r="B22" s="3"/>
      <c r="C22" s="34"/>
      <c r="D22" s="70" t="s">
        <v>31</v>
      </c>
      <c r="E22" s="82" t="s">
        <v>21</v>
      </c>
      <c r="F22" s="78" t="s">
        <v>2</v>
      </c>
      <c r="G22" s="79"/>
      <c r="H22" s="3"/>
      <c r="I22" s="3"/>
      <c r="J22" s="3"/>
      <c r="K22" s="3"/>
      <c r="L22" s="2"/>
    </row>
    <row r="23" spans="1:12" ht="39.75" customHeight="1">
      <c r="A23" s="1"/>
      <c r="B23" s="22"/>
      <c r="C23" s="34"/>
      <c r="D23" s="71"/>
      <c r="E23" s="82"/>
      <c r="F23" s="72" t="s">
        <v>36</v>
      </c>
      <c r="G23" s="73"/>
      <c r="H23" s="3"/>
      <c r="I23" s="3"/>
      <c r="J23" s="3"/>
      <c r="K23" s="3"/>
      <c r="L23" s="2"/>
    </row>
    <row r="24" spans="1:12" ht="28.5" customHeight="1">
      <c r="A24" s="1"/>
      <c r="B24" s="13"/>
      <c r="C24" s="13"/>
      <c r="D24" s="13"/>
      <c r="E24" s="13"/>
      <c r="F24" s="3"/>
      <c r="G24" s="3"/>
      <c r="H24" s="3"/>
      <c r="I24" s="3"/>
      <c r="J24" s="23" t="s">
        <v>7</v>
      </c>
      <c r="K24" s="3"/>
      <c r="L24" s="2"/>
    </row>
    <row r="25" spans="1:12" ht="53.25" customHeight="1">
      <c r="A25" s="1"/>
      <c r="B25" s="3"/>
      <c r="C25" s="36" t="s">
        <v>8</v>
      </c>
      <c r="D25" s="3"/>
      <c r="E25" s="21"/>
      <c r="F25" s="3"/>
      <c r="G25" s="21"/>
      <c r="H25" s="42" t="str">
        <f>H9</f>
        <v>H27年度
①</v>
      </c>
      <c r="I25" s="42" t="str">
        <f>I9</f>
        <v>H28年度
②</v>
      </c>
      <c r="J25" s="43" t="s">
        <v>55</v>
      </c>
      <c r="K25" s="3"/>
      <c r="L25" s="2"/>
    </row>
    <row r="26" spans="1:12" ht="49.5" customHeight="1">
      <c r="A26" s="1"/>
      <c r="B26" s="3"/>
      <c r="C26" s="85" t="s">
        <v>61</v>
      </c>
      <c r="D26" s="85"/>
      <c r="E26" s="85"/>
      <c r="F26" s="77" t="s">
        <v>0</v>
      </c>
      <c r="G26" s="77"/>
      <c r="H26" s="54">
        <f>+H10</f>
        <v>509587</v>
      </c>
      <c r="I26" s="54">
        <f>+I10</f>
        <v>440293</v>
      </c>
      <c r="J26" s="55">
        <f>+I26-H26</f>
        <v>-69294</v>
      </c>
      <c r="K26" s="3"/>
      <c r="L26" s="2"/>
    </row>
    <row r="27" spans="1:12" ht="49.5" customHeight="1">
      <c r="A27" s="1"/>
      <c r="B27" s="3"/>
      <c r="C27" s="85"/>
      <c r="D27" s="85"/>
      <c r="E27" s="85"/>
      <c r="F27" s="74" t="s">
        <v>43</v>
      </c>
      <c r="G27" s="75"/>
      <c r="H27" s="54">
        <v>0</v>
      </c>
      <c r="I27" s="54">
        <v>0</v>
      </c>
      <c r="J27" s="55">
        <f>+I27-H27</f>
        <v>0</v>
      </c>
      <c r="K27" s="3"/>
      <c r="L27" s="2"/>
    </row>
    <row r="28" spans="1:12" ht="49.5" customHeight="1">
      <c r="A28" s="1"/>
      <c r="B28" s="34"/>
      <c r="C28" s="85"/>
      <c r="D28" s="85"/>
      <c r="E28" s="85"/>
      <c r="F28" s="77" t="s">
        <v>28</v>
      </c>
      <c r="G28" s="77"/>
      <c r="H28" s="54">
        <v>7032</v>
      </c>
      <c r="I28" s="54">
        <v>257846</v>
      </c>
      <c r="J28" s="55">
        <f aca="true" t="shared" si="1" ref="J28:J34">+I28-H28</f>
        <v>250814</v>
      </c>
      <c r="K28" s="3"/>
      <c r="L28" s="2"/>
    </row>
    <row r="29" spans="1:12" ht="49.5" customHeight="1">
      <c r="A29" s="1"/>
      <c r="B29" s="34"/>
      <c r="C29" s="85"/>
      <c r="D29" s="85"/>
      <c r="E29" s="85"/>
      <c r="F29" s="77" t="s">
        <v>42</v>
      </c>
      <c r="G29" s="77"/>
      <c r="H29" s="54">
        <v>3665</v>
      </c>
      <c r="I29" s="54">
        <v>7847</v>
      </c>
      <c r="J29" s="55">
        <f t="shared" si="1"/>
        <v>4182</v>
      </c>
      <c r="K29" s="3"/>
      <c r="L29" s="2"/>
    </row>
    <row r="30" spans="1:12" ht="49.5" customHeight="1">
      <c r="A30" s="1"/>
      <c r="B30" s="34"/>
      <c r="C30" s="85"/>
      <c r="D30" s="85"/>
      <c r="E30" s="85"/>
      <c r="F30" s="77" t="s">
        <v>1</v>
      </c>
      <c r="G30" s="77"/>
      <c r="H30" s="54">
        <v>790666</v>
      </c>
      <c r="I30" s="54">
        <v>688724</v>
      </c>
      <c r="J30" s="55">
        <f t="shared" si="1"/>
        <v>-101942</v>
      </c>
      <c r="K30" s="3"/>
      <c r="L30" s="2"/>
    </row>
    <row r="31" spans="1:12" ht="49.5" customHeight="1">
      <c r="A31" s="1"/>
      <c r="B31" s="34"/>
      <c r="C31" s="85"/>
      <c r="D31" s="85"/>
      <c r="E31" s="85"/>
      <c r="F31" s="94" t="s">
        <v>58</v>
      </c>
      <c r="G31" s="95"/>
      <c r="H31" s="54">
        <v>101752</v>
      </c>
      <c r="I31" s="54">
        <v>143640</v>
      </c>
      <c r="J31" s="55">
        <f t="shared" si="1"/>
        <v>41888</v>
      </c>
      <c r="K31" s="3"/>
      <c r="L31" s="2"/>
    </row>
    <row r="32" spans="1:12" ht="49.5" customHeight="1">
      <c r="A32" s="1"/>
      <c r="B32" s="34"/>
      <c r="C32" s="85"/>
      <c r="D32" s="85"/>
      <c r="E32" s="85"/>
      <c r="F32" s="85" t="s">
        <v>10</v>
      </c>
      <c r="G32" s="85"/>
      <c r="H32" s="55">
        <f>SUM(H26:H31)</f>
        <v>1412702</v>
      </c>
      <c r="I32" s="55">
        <f>SUM(I26:I31)</f>
        <v>1538350</v>
      </c>
      <c r="J32" s="55">
        <f t="shared" si="1"/>
        <v>125648</v>
      </c>
      <c r="K32" s="3"/>
      <c r="L32" s="2"/>
    </row>
    <row r="33" spans="1:12" ht="49.5" customHeight="1">
      <c r="A33" s="1"/>
      <c r="B33" s="3"/>
      <c r="C33" s="76" t="s">
        <v>36</v>
      </c>
      <c r="D33" s="77"/>
      <c r="E33" s="77"/>
      <c r="F33" s="77"/>
      <c r="G33" s="77"/>
      <c r="H33" s="55">
        <f>+H13</f>
        <v>11448180</v>
      </c>
      <c r="I33" s="55">
        <f>+I13</f>
        <v>11335937</v>
      </c>
      <c r="J33" s="55">
        <f t="shared" si="1"/>
        <v>-112243</v>
      </c>
      <c r="K33" s="3"/>
      <c r="L33" s="2"/>
    </row>
    <row r="34" spans="1:12" ht="49.5" customHeight="1">
      <c r="A34" s="1"/>
      <c r="B34" s="3"/>
      <c r="C34" s="76" t="s">
        <v>57</v>
      </c>
      <c r="D34" s="77"/>
      <c r="E34" s="77"/>
      <c r="F34" s="77"/>
      <c r="G34" s="77"/>
      <c r="H34" s="56">
        <f>ROUNDDOWN(-H32/H33,4)*100</f>
        <v>-12.33</v>
      </c>
      <c r="I34" s="56">
        <f>ROUNDDOWN(-I32/I33,4)*100</f>
        <v>-13.569999999999999</v>
      </c>
      <c r="J34" s="56">
        <f t="shared" si="1"/>
        <v>-1.2399999999999984</v>
      </c>
      <c r="K34" s="3"/>
      <c r="L34" s="2"/>
    </row>
    <row r="35" spans="1:12" ht="39.75" customHeight="1">
      <c r="A35" s="1"/>
      <c r="B35" s="3"/>
      <c r="C35" s="51" t="s">
        <v>62</v>
      </c>
      <c r="D35" s="36"/>
      <c r="E35" s="36"/>
      <c r="F35" s="38"/>
      <c r="G35" s="38"/>
      <c r="H35" s="20"/>
      <c r="I35" s="24"/>
      <c r="J35" s="48"/>
      <c r="K35" s="3"/>
      <c r="L35" s="2"/>
    </row>
    <row r="36" spans="1:12" ht="13.5" customHeight="1" thickBot="1">
      <c r="A36" s="12"/>
      <c r="B36" s="15"/>
      <c r="C36" s="15"/>
      <c r="D36" s="15"/>
      <c r="E36" s="15"/>
      <c r="F36" s="15"/>
      <c r="G36" s="15"/>
      <c r="H36" s="15"/>
      <c r="I36" s="15"/>
      <c r="J36" s="4"/>
      <c r="K36" s="4"/>
      <c r="L36" s="9"/>
    </row>
    <row r="37" ht="17.25" customHeight="1">
      <c r="A37" s="19"/>
    </row>
    <row r="38" ht="38.25" customHeight="1" thickBot="1">
      <c r="A38" s="66" t="s">
        <v>49</v>
      </c>
    </row>
    <row r="39" spans="1:12" ht="20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8"/>
    </row>
    <row r="40" spans="1:12" ht="33.75" customHeight="1">
      <c r="A40" s="1"/>
      <c r="B40" s="3"/>
      <c r="C40" s="36" t="s">
        <v>6</v>
      </c>
      <c r="D40" s="13"/>
      <c r="E40" s="3"/>
      <c r="F40" s="3"/>
      <c r="G40" s="3"/>
      <c r="H40" s="3"/>
      <c r="I40" s="3"/>
      <c r="J40" s="3"/>
      <c r="K40" s="3"/>
      <c r="L40" s="2"/>
    </row>
    <row r="41" spans="1:12" ht="39.75" customHeight="1">
      <c r="A41" s="1"/>
      <c r="B41" s="3"/>
      <c r="C41" s="70" t="s">
        <v>29</v>
      </c>
      <c r="D41" s="71"/>
      <c r="E41" s="82" t="s">
        <v>20</v>
      </c>
      <c r="F41" s="78" t="s">
        <v>33</v>
      </c>
      <c r="G41" s="79"/>
      <c r="H41" s="3"/>
      <c r="I41" s="3"/>
      <c r="J41" s="3"/>
      <c r="K41" s="3"/>
      <c r="L41" s="2"/>
    </row>
    <row r="42" spans="1:12" ht="39.75" customHeight="1">
      <c r="A42" s="1"/>
      <c r="B42" s="22"/>
      <c r="C42" s="71"/>
      <c r="D42" s="71"/>
      <c r="E42" s="82"/>
      <c r="F42" s="72" t="s">
        <v>11</v>
      </c>
      <c r="G42" s="73"/>
      <c r="H42" s="3"/>
      <c r="I42" s="3"/>
      <c r="J42" s="3"/>
      <c r="K42" s="3"/>
      <c r="L42" s="2"/>
    </row>
    <row r="43" spans="1:12" ht="17.25" customHeight="1">
      <c r="A43" s="1"/>
      <c r="B43" s="22"/>
      <c r="C43" s="35"/>
      <c r="D43" s="35"/>
      <c r="E43" s="22"/>
      <c r="F43" s="34"/>
      <c r="G43" s="34"/>
      <c r="H43" s="3"/>
      <c r="I43" s="3"/>
      <c r="J43" s="3"/>
      <c r="K43" s="3"/>
      <c r="L43" s="2"/>
    </row>
    <row r="44" spans="1:12" ht="39.75" customHeight="1">
      <c r="A44" s="1"/>
      <c r="B44" s="36" t="s">
        <v>8</v>
      </c>
      <c r="C44" s="13"/>
      <c r="D44" s="13"/>
      <c r="E44" s="3"/>
      <c r="F44" s="3"/>
      <c r="G44" s="3"/>
      <c r="H44" s="3"/>
      <c r="I44" s="3"/>
      <c r="J44" s="104" t="s">
        <v>7</v>
      </c>
      <c r="K44" s="104"/>
      <c r="L44" s="2"/>
    </row>
    <row r="45" spans="1:12" ht="57" customHeight="1">
      <c r="A45" s="1"/>
      <c r="B45" s="101"/>
      <c r="C45" s="101"/>
      <c r="D45" s="101"/>
      <c r="E45" s="101"/>
      <c r="F45" s="101"/>
      <c r="G45" s="37" t="s">
        <v>67</v>
      </c>
      <c r="H45" s="37" t="s">
        <v>63</v>
      </c>
      <c r="I45" s="42" t="str">
        <f>H9</f>
        <v>H27年度
①</v>
      </c>
      <c r="J45" s="42" t="str">
        <f>I9</f>
        <v>H28年度
②</v>
      </c>
      <c r="K45" s="43" t="s">
        <v>55</v>
      </c>
      <c r="L45" s="2"/>
    </row>
    <row r="46" spans="1:12" ht="50.25" customHeight="1">
      <c r="A46" s="1"/>
      <c r="B46" s="88" t="s">
        <v>47</v>
      </c>
      <c r="C46" s="88"/>
      <c r="D46" s="77"/>
      <c r="E46" s="77"/>
      <c r="F46" s="77"/>
      <c r="G46" s="54">
        <v>2293765</v>
      </c>
      <c r="H46" s="54">
        <v>2154079</v>
      </c>
      <c r="I46" s="54">
        <v>1960711</v>
      </c>
      <c r="J46" s="54">
        <v>1773830</v>
      </c>
      <c r="K46" s="55">
        <f aca="true" t="shared" si="2" ref="K46:K51">+J46-I46</f>
        <v>-186881</v>
      </c>
      <c r="L46" s="2"/>
    </row>
    <row r="47" spans="1:12" ht="50.25" customHeight="1">
      <c r="A47" s="1"/>
      <c r="B47" s="88" t="s">
        <v>12</v>
      </c>
      <c r="C47" s="88"/>
      <c r="D47" s="77"/>
      <c r="E47" s="77"/>
      <c r="F47" s="77"/>
      <c r="G47" s="54">
        <v>747882</v>
      </c>
      <c r="H47" s="54">
        <v>735484</v>
      </c>
      <c r="I47" s="54">
        <v>722767</v>
      </c>
      <c r="J47" s="54">
        <v>710021</v>
      </c>
      <c r="K47" s="55">
        <f t="shared" si="2"/>
        <v>-12746</v>
      </c>
      <c r="L47" s="2"/>
    </row>
    <row r="48" spans="1:12" ht="63.75" customHeight="1">
      <c r="A48" s="1"/>
      <c r="B48" s="88" t="s">
        <v>13</v>
      </c>
      <c r="C48" s="88"/>
      <c r="D48" s="77"/>
      <c r="E48" s="77"/>
      <c r="F48" s="77"/>
      <c r="G48" s="54">
        <v>477369</v>
      </c>
      <c r="H48" s="54">
        <v>467721</v>
      </c>
      <c r="I48" s="54">
        <v>429837</v>
      </c>
      <c r="J48" s="54">
        <v>375058</v>
      </c>
      <c r="K48" s="55">
        <f t="shared" si="2"/>
        <v>-54779</v>
      </c>
      <c r="L48" s="2"/>
    </row>
    <row r="49" spans="1:12" ht="82.5" customHeight="1">
      <c r="A49" s="1"/>
      <c r="B49" s="88" t="s">
        <v>23</v>
      </c>
      <c r="C49" s="88"/>
      <c r="D49" s="77"/>
      <c r="E49" s="77"/>
      <c r="F49" s="77"/>
      <c r="G49" s="54">
        <v>1623609</v>
      </c>
      <c r="H49" s="54">
        <v>1697619</v>
      </c>
      <c r="I49" s="54">
        <v>1601982</v>
      </c>
      <c r="J49" s="54">
        <v>1496142</v>
      </c>
      <c r="K49" s="55">
        <f t="shared" si="2"/>
        <v>-105840</v>
      </c>
      <c r="L49" s="2"/>
    </row>
    <row r="50" spans="1:12" ht="50.25" customHeight="1">
      <c r="A50" s="1"/>
      <c r="B50" s="102" t="s">
        <v>37</v>
      </c>
      <c r="C50" s="102"/>
      <c r="D50" s="77"/>
      <c r="E50" s="77"/>
      <c r="F50" s="77"/>
      <c r="G50" s="54">
        <v>11391447</v>
      </c>
      <c r="H50" s="54">
        <v>11276223</v>
      </c>
      <c r="I50" s="54">
        <f>+H13</f>
        <v>11448180</v>
      </c>
      <c r="J50" s="54">
        <f>+I13</f>
        <v>11335937</v>
      </c>
      <c r="K50" s="55">
        <f t="shared" si="2"/>
        <v>-112243</v>
      </c>
      <c r="L50" s="2"/>
    </row>
    <row r="51" spans="1:12" ht="50.25" customHeight="1">
      <c r="A51" s="1"/>
      <c r="B51" s="85" t="s">
        <v>14</v>
      </c>
      <c r="C51" s="85"/>
      <c r="D51" s="85"/>
      <c r="E51" s="85"/>
      <c r="F51" s="85"/>
      <c r="G51" s="57">
        <v>9.63027</v>
      </c>
      <c r="H51" s="57">
        <v>7.56084</v>
      </c>
      <c r="I51" s="57">
        <v>6.61838</v>
      </c>
      <c r="J51" s="57">
        <f>ROUND(((J46+J47)-(J48+J49))/(J50-J49)*100,5)</f>
        <v>6.22626</v>
      </c>
      <c r="K51" s="62">
        <f t="shared" si="2"/>
        <v>-0.39212000000000025</v>
      </c>
      <c r="L51" s="2"/>
    </row>
    <row r="52" spans="1:12" ht="39.75" customHeight="1">
      <c r="A52" s="1"/>
      <c r="B52" s="105" t="s">
        <v>46</v>
      </c>
      <c r="C52" s="73"/>
      <c r="D52" s="73"/>
      <c r="E52" s="73"/>
      <c r="F52" s="37" t="s">
        <v>64</v>
      </c>
      <c r="G52" s="98">
        <f>ROUNDDOWN((G51+H51+I51)/3,1)</f>
        <v>7.9</v>
      </c>
      <c r="H52" s="99"/>
      <c r="I52" s="100"/>
      <c r="J52" s="69"/>
      <c r="K52" s="68"/>
      <c r="L52" s="2"/>
    </row>
    <row r="53" spans="1:12" ht="39.75" customHeight="1">
      <c r="A53" s="1"/>
      <c r="B53" s="106"/>
      <c r="C53" s="79"/>
      <c r="D53" s="79"/>
      <c r="E53" s="79"/>
      <c r="F53" s="37" t="s">
        <v>68</v>
      </c>
      <c r="G53" s="68"/>
      <c r="H53" s="98">
        <f>ROUNDDOWN((H51+I51+J51)/3,1)</f>
        <v>6.8</v>
      </c>
      <c r="I53" s="99"/>
      <c r="J53" s="100"/>
      <c r="K53" s="68"/>
      <c r="L53" s="2"/>
    </row>
    <row r="54" spans="1:12" ht="15.75" customHeight="1" thickBot="1">
      <c r="A54" s="12"/>
      <c r="B54" s="4"/>
      <c r="C54" s="4"/>
      <c r="D54" s="4"/>
      <c r="E54" s="4"/>
      <c r="F54" s="4"/>
      <c r="G54" s="4"/>
      <c r="H54" s="4"/>
      <c r="I54" s="4"/>
      <c r="J54" s="49"/>
      <c r="K54" s="49"/>
      <c r="L54" s="9"/>
    </row>
    <row r="55" ht="18.75" customHeight="1"/>
    <row r="56" ht="39" customHeight="1" thickBot="1">
      <c r="A56" s="66" t="s">
        <v>51</v>
      </c>
    </row>
    <row r="57" spans="1:12" ht="17.25" customHeight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11"/>
      <c r="L57" s="8"/>
    </row>
    <row r="58" spans="1:12" ht="33.75" customHeight="1">
      <c r="A58" s="31"/>
      <c r="B58" s="3"/>
      <c r="C58" s="40" t="s">
        <v>6</v>
      </c>
      <c r="D58" s="26"/>
      <c r="E58" s="26"/>
      <c r="F58" s="26"/>
      <c r="G58" s="26"/>
      <c r="H58" s="26"/>
      <c r="I58" s="26"/>
      <c r="J58" s="26"/>
      <c r="K58" s="3"/>
      <c r="L58" s="2"/>
    </row>
    <row r="59" spans="1:12" ht="39.75" customHeight="1">
      <c r="A59" s="31"/>
      <c r="B59" s="3"/>
      <c r="C59" s="103" t="s">
        <v>30</v>
      </c>
      <c r="D59" s="71"/>
      <c r="E59" s="97" t="s">
        <v>22</v>
      </c>
      <c r="F59" s="80" t="s">
        <v>34</v>
      </c>
      <c r="G59" s="79"/>
      <c r="H59" s="26"/>
      <c r="I59" s="26"/>
      <c r="J59" s="26"/>
      <c r="K59" s="3"/>
      <c r="L59" s="2"/>
    </row>
    <row r="60" spans="1:12" ht="39.75" customHeight="1">
      <c r="A60" s="31"/>
      <c r="B60" s="27"/>
      <c r="C60" s="71"/>
      <c r="D60" s="71"/>
      <c r="E60" s="97"/>
      <c r="F60" s="83" t="s">
        <v>35</v>
      </c>
      <c r="G60" s="84"/>
      <c r="H60" s="26"/>
      <c r="I60" s="26"/>
      <c r="J60" s="26"/>
      <c r="K60" s="3"/>
      <c r="L60" s="2"/>
    </row>
    <row r="61" spans="1:12" ht="28.5" customHeight="1">
      <c r="A61" s="31"/>
      <c r="B61" s="25"/>
      <c r="C61" s="25"/>
      <c r="D61" s="25"/>
      <c r="E61" s="25"/>
      <c r="F61" s="26"/>
      <c r="G61" s="26"/>
      <c r="H61" s="26"/>
      <c r="I61" s="26"/>
      <c r="J61" s="23" t="s">
        <v>7</v>
      </c>
      <c r="K61" s="3"/>
      <c r="L61" s="2"/>
    </row>
    <row r="62" spans="1:12" ht="53.25" customHeight="1">
      <c r="A62" s="31"/>
      <c r="B62" s="3"/>
      <c r="C62" s="40" t="s">
        <v>8</v>
      </c>
      <c r="D62" s="26"/>
      <c r="E62" s="26"/>
      <c r="F62" s="3"/>
      <c r="G62" s="26"/>
      <c r="H62" s="42" t="str">
        <f>H9</f>
        <v>H27年度
①</v>
      </c>
      <c r="I62" s="42" t="str">
        <f>I9</f>
        <v>H28年度
②</v>
      </c>
      <c r="J62" s="43" t="s">
        <v>55</v>
      </c>
      <c r="K62" s="3"/>
      <c r="L62" s="2"/>
    </row>
    <row r="63" spans="1:12" ht="35.25" customHeight="1">
      <c r="A63" s="31"/>
      <c r="B63" s="107"/>
      <c r="C63" s="86" t="s">
        <v>25</v>
      </c>
      <c r="D63" s="77"/>
      <c r="E63" s="81" t="s">
        <v>45</v>
      </c>
      <c r="F63" s="77"/>
      <c r="G63" s="77"/>
      <c r="H63" s="67">
        <v>16656762</v>
      </c>
      <c r="I63" s="67">
        <v>16029392</v>
      </c>
      <c r="J63" s="55">
        <f aca="true" t="shared" si="3" ref="J63:J79">+I63-H63</f>
        <v>-627370</v>
      </c>
      <c r="K63" s="38"/>
      <c r="L63" s="63"/>
    </row>
    <row r="64" spans="1:12" ht="45" customHeight="1">
      <c r="A64" s="31"/>
      <c r="B64" s="107"/>
      <c r="C64" s="86"/>
      <c r="D64" s="77"/>
      <c r="E64" s="81" t="s">
        <v>40</v>
      </c>
      <c r="F64" s="77"/>
      <c r="G64" s="77"/>
      <c r="H64" s="58">
        <v>8849</v>
      </c>
      <c r="I64" s="58">
        <v>0</v>
      </c>
      <c r="J64" s="55">
        <f t="shared" si="3"/>
        <v>-8849</v>
      </c>
      <c r="K64" s="38"/>
      <c r="L64" s="63"/>
    </row>
    <row r="65" spans="1:12" ht="45.75" customHeight="1">
      <c r="A65" s="31"/>
      <c r="B65" s="107"/>
      <c r="C65" s="86"/>
      <c r="D65" s="77"/>
      <c r="E65" s="81" t="s">
        <v>52</v>
      </c>
      <c r="F65" s="77"/>
      <c r="G65" s="77"/>
      <c r="H65" s="58">
        <v>8832644</v>
      </c>
      <c r="I65" s="58">
        <v>8255731</v>
      </c>
      <c r="J65" s="55">
        <f t="shared" si="3"/>
        <v>-576913</v>
      </c>
      <c r="K65" s="38"/>
      <c r="L65" s="63"/>
    </row>
    <row r="66" spans="1:12" ht="50.25" customHeight="1">
      <c r="A66" s="31"/>
      <c r="B66" s="107"/>
      <c r="C66" s="86"/>
      <c r="D66" s="77"/>
      <c r="E66" s="81" t="s">
        <v>15</v>
      </c>
      <c r="F66" s="77"/>
      <c r="G66" s="77"/>
      <c r="H66" s="58">
        <v>1686472</v>
      </c>
      <c r="I66" s="58">
        <v>2071839</v>
      </c>
      <c r="J66" s="55">
        <f t="shared" si="3"/>
        <v>385367</v>
      </c>
      <c r="K66" s="38"/>
      <c r="L66" s="63"/>
    </row>
    <row r="67" spans="1:12" ht="48" customHeight="1">
      <c r="A67" s="31"/>
      <c r="B67" s="107"/>
      <c r="C67" s="86"/>
      <c r="D67" s="77"/>
      <c r="E67" s="81" t="s">
        <v>4</v>
      </c>
      <c r="F67" s="77"/>
      <c r="G67" s="77"/>
      <c r="H67" s="58">
        <v>1821226</v>
      </c>
      <c r="I67" s="58">
        <v>1687055</v>
      </c>
      <c r="J67" s="55">
        <f t="shared" si="3"/>
        <v>-134171</v>
      </c>
      <c r="K67" s="38"/>
      <c r="L67" s="63"/>
    </row>
    <row r="68" spans="1:12" ht="69" customHeight="1">
      <c r="A68" s="31"/>
      <c r="B68" s="107"/>
      <c r="C68" s="86"/>
      <c r="D68" s="77"/>
      <c r="E68" s="109" t="s">
        <v>16</v>
      </c>
      <c r="F68" s="77"/>
      <c r="G68" s="77"/>
      <c r="H68" s="58">
        <v>0</v>
      </c>
      <c r="I68" s="58">
        <v>0</v>
      </c>
      <c r="J68" s="55">
        <f t="shared" si="3"/>
        <v>0</v>
      </c>
      <c r="K68" s="38"/>
      <c r="L68" s="63"/>
    </row>
    <row r="69" spans="1:12" ht="46.5" customHeight="1">
      <c r="A69" s="31"/>
      <c r="B69" s="107"/>
      <c r="C69" s="86"/>
      <c r="D69" s="77"/>
      <c r="E69" s="89" t="s">
        <v>9</v>
      </c>
      <c r="F69" s="90"/>
      <c r="G69" s="91"/>
      <c r="H69" s="58">
        <v>0</v>
      </c>
      <c r="I69" s="58">
        <v>0</v>
      </c>
      <c r="J69" s="55">
        <f t="shared" si="3"/>
        <v>0</v>
      </c>
      <c r="K69" s="45"/>
      <c r="L69" s="64"/>
    </row>
    <row r="70" spans="1:12" ht="87.75" customHeight="1">
      <c r="A70" s="31"/>
      <c r="B70" s="107"/>
      <c r="C70" s="86"/>
      <c r="D70" s="77"/>
      <c r="E70" s="89" t="s">
        <v>39</v>
      </c>
      <c r="F70" s="90"/>
      <c r="G70" s="91"/>
      <c r="H70" s="58">
        <v>0</v>
      </c>
      <c r="I70" s="58">
        <v>0</v>
      </c>
      <c r="J70" s="55">
        <f t="shared" si="3"/>
        <v>0</v>
      </c>
      <c r="K70" s="45"/>
      <c r="L70" s="64"/>
    </row>
    <row r="71" spans="1:12" ht="35.25" customHeight="1">
      <c r="A71" s="31"/>
      <c r="B71" s="107"/>
      <c r="C71" s="86"/>
      <c r="D71" s="77"/>
      <c r="E71" s="87" t="s">
        <v>10</v>
      </c>
      <c r="F71" s="85"/>
      <c r="G71" s="85"/>
      <c r="H71" s="59">
        <f>SUM(H63:H70)</f>
        <v>29005953</v>
      </c>
      <c r="I71" s="59">
        <f>SUM(I63:I70)</f>
        <v>28044017</v>
      </c>
      <c r="J71" s="55">
        <f t="shared" si="3"/>
        <v>-961936</v>
      </c>
      <c r="K71" s="45"/>
      <c r="L71" s="64"/>
    </row>
    <row r="72" spans="1:12" ht="71.25" customHeight="1">
      <c r="A72" s="31"/>
      <c r="B72" s="107"/>
      <c r="C72" s="86" t="s">
        <v>26</v>
      </c>
      <c r="D72" s="85"/>
      <c r="E72" s="81" t="s">
        <v>24</v>
      </c>
      <c r="F72" s="77"/>
      <c r="G72" s="77"/>
      <c r="H72" s="59">
        <v>3901302</v>
      </c>
      <c r="I72" s="59">
        <v>4576100</v>
      </c>
      <c r="J72" s="55">
        <f t="shared" si="3"/>
        <v>674798</v>
      </c>
      <c r="K72" s="3"/>
      <c r="L72" s="2"/>
    </row>
    <row r="73" spans="1:12" ht="48" customHeight="1">
      <c r="A73" s="31"/>
      <c r="B73" s="107"/>
      <c r="C73" s="85"/>
      <c r="D73" s="85"/>
      <c r="E73" s="77" t="s">
        <v>53</v>
      </c>
      <c r="F73" s="77"/>
      <c r="G73" s="41" t="s">
        <v>3</v>
      </c>
      <c r="H73" s="59">
        <v>5703941</v>
      </c>
      <c r="I73" s="59">
        <v>5288412</v>
      </c>
      <c r="J73" s="55">
        <f t="shared" si="3"/>
        <v>-415529</v>
      </c>
      <c r="K73" s="3"/>
      <c r="L73" s="2"/>
    </row>
    <row r="74" spans="1:12" ht="48.75" customHeight="1">
      <c r="A74" s="31"/>
      <c r="B74" s="107"/>
      <c r="C74" s="85"/>
      <c r="D74" s="85"/>
      <c r="E74" s="77"/>
      <c r="F74" s="77"/>
      <c r="G74" s="41" t="s">
        <v>17</v>
      </c>
      <c r="H74" s="59">
        <v>0</v>
      </c>
      <c r="I74" s="59">
        <v>0</v>
      </c>
      <c r="J74" s="55">
        <f t="shared" si="3"/>
        <v>0</v>
      </c>
      <c r="K74" s="3"/>
      <c r="L74" s="2"/>
    </row>
    <row r="75" spans="1:12" ht="48" customHeight="1">
      <c r="A75" s="31"/>
      <c r="B75" s="107"/>
      <c r="C75" s="85"/>
      <c r="D75" s="85"/>
      <c r="E75" s="81" t="s">
        <v>18</v>
      </c>
      <c r="F75" s="77"/>
      <c r="G75" s="77"/>
      <c r="H75" s="59">
        <v>19629757</v>
      </c>
      <c r="I75" s="59">
        <v>19584354</v>
      </c>
      <c r="J75" s="55">
        <f t="shared" si="3"/>
        <v>-45403</v>
      </c>
      <c r="K75" s="3"/>
      <c r="L75" s="2"/>
    </row>
    <row r="76" spans="1:12" ht="46.5" customHeight="1">
      <c r="A76" s="31"/>
      <c r="B76" s="108"/>
      <c r="C76" s="85"/>
      <c r="D76" s="85"/>
      <c r="E76" s="87" t="s">
        <v>10</v>
      </c>
      <c r="F76" s="85"/>
      <c r="G76" s="85"/>
      <c r="H76" s="59">
        <f>SUM(H72:H75)</f>
        <v>29235000</v>
      </c>
      <c r="I76" s="59">
        <f>SUM(I72:I75)</f>
        <v>29448866</v>
      </c>
      <c r="J76" s="55">
        <f t="shared" si="3"/>
        <v>213866</v>
      </c>
      <c r="K76" s="3"/>
      <c r="L76" s="2"/>
    </row>
    <row r="77" spans="1:12" ht="48" customHeight="1">
      <c r="A77" s="31"/>
      <c r="B77" s="27"/>
      <c r="C77" s="81" t="s">
        <v>38</v>
      </c>
      <c r="D77" s="81"/>
      <c r="E77" s="81"/>
      <c r="F77" s="81"/>
      <c r="G77" s="77"/>
      <c r="H77" s="59">
        <f>+I50</f>
        <v>11448180</v>
      </c>
      <c r="I77" s="59">
        <f>+I13</f>
        <v>11335937</v>
      </c>
      <c r="J77" s="55">
        <f t="shared" si="3"/>
        <v>-112243</v>
      </c>
      <c r="K77" s="3"/>
      <c r="L77" s="2"/>
    </row>
    <row r="78" spans="1:12" ht="46.5" customHeight="1">
      <c r="A78" s="31"/>
      <c r="B78" s="27"/>
      <c r="C78" s="81" t="s">
        <v>27</v>
      </c>
      <c r="D78" s="81"/>
      <c r="E78" s="81"/>
      <c r="F78" s="81"/>
      <c r="G78" s="77"/>
      <c r="H78" s="59">
        <f>+I49</f>
        <v>1601982</v>
      </c>
      <c r="I78" s="59">
        <f>+J49</f>
        <v>1496142</v>
      </c>
      <c r="J78" s="55">
        <f t="shared" si="3"/>
        <v>-105840</v>
      </c>
      <c r="K78" s="3"/>
      <c r="L78" s="2"/>
    </row>
    <row r="79" spans="1:12" ht="39.75" customHeight="1">
      <c r="A79" s="31"/>
      <c r="B79" s="3"/>
      <c r="C79" s="87" t="s">
        <v>19</v>
      </c>
      <c r="D79" s="85"/>
      <c r="E79" s="85"/>
      <c r="F79" s="85"/>
      <c r="G79" s="85"/>
      <c r="H79" s="60">
        <f>ROUNDDOWN((H71-H76)/(H77-H78)*100,1)</f>
        <v>-2.3</v>
      </c>
      <c r="I79" s="60">
        <f>ROUNDDOWN((I71-I76)/(I77-I78)*100,1)</f>
        <v>-14.2</v>
      </c>
      <c r="J79" s="61">
        <f t="shared" si="3"/>
        <v>-11.899999999999999</v>
      </c>
      <c r="K79" s="3"/>
      <c r="L79" s="2"/>
    </row>
    <row r="80" spans="1:12" ht="13.5" customHeight="1" thickBot="1">
      <c r="A80" s="32"/>
      <c r="B80" s="33"/>
      <c r="C80" s="33"/>
      <c r="D80" s="33"/>
      <c r="E80" s="33"/>
      <c r="F80" s="33"/>
      <c r="G80" s="33"/>
      <c r="H80" s="33"/>
      <c r="I80" s="33"/>
      <c r="J80" s="50"/>
      <c r="K80" s="4"/>
      <c r="L80" s="9"/>
    </row>
  </sheetData>
  <sheetProtection/>
  <mergeCells count="61">
    <mergeCell ref="E67:G67"/>
    <mergeCell ref="C59:D60"/>
    <mergeCell ref="J44:K44"/>
    <mergeCell ref="H53:J53"/>
    <mergeCell ref="B52:E53"/>
    <mergeCell ref="C79:G79"/>
    <mergeCell ref="B72:B76"/>
    <mergeCell ref="E63:G63"/>
    <mergeCell ref="C63:D71"/>
    <mergeCell ref="E68:G68"/>
    <mergeCell ref="B63:B71"/>
    <mergeCell ref="F7:G7"/>
    <mergeCell ref="F31:G31"/>
    <mergeCell ref="F32:G32"/>
    <mergeCell ref="F22:G22"/>
    <mergeCell ref="F23:G23"/>
    <mergeCell ref="F28:G28"/>
    <mergeCell ref="F30:G30"/>
    <mergeCell ref="F29:G29"/>
    <mergeCell ref="C10:F12"/>
    <mergeCell ref="C13:G13"/>
    <mergeCell ref="C78:G78"/>
    <mergeCell ref="C77:G77"/>
    <mergeCell ref="E69:G69"/>
    <mergeCell ref="E70:G70"/>
    <mergeCell ref="E71:G71"/>
    <mergeCell ref="D6:D7"/>
    <mergeCell ref="E6:E7"/>
    <mergeCell ref="E22:E23"/>
    <mergeCell ref="C33:G33"/>
    <mergeCell ref="F6:G6"/>
    <mergeCell ref="C72:D76"/>
    <mergeCell ref="E72:G72"/>
    <mergeCell ref="E73:F74"/>
    <mergeCell ref="E75:G75"/>
    <mergeCell ref="E76:G76"/>
    <mergeCell ref="B47:F47"/>
    <mergeCell ref="E65:G65"/>
    <mergeCell ref="E59:E60"/>
    <mergeCell ref="G52:I52"/>
    <mergeCell ref="B51:F51"/>
    <mergeCell ref="E64:G64"/>
    <mergeCell ref="E66:G66"/>
    <mergeCell ref="C41:D42"/>
    <mergeCell ref="E41:E42"/>
    <mergeCell ref="F60:G60"/>
    <mergeCell ref="D14:G14"/>
    <mergeCell ref="C15:G15"/>
    <mergeCell ref="C26:E32"/>
    <mergeCell ref="F26:G26"/>
    <mergeCell ref="B45:F45"/>
    <mergeCell ref="D22:D23"/>
    <mergeCell ref="F42:G42"/>
    <mergeCell ref="F27:G27"/>
    <mergeCell ref="C34:G34"/>
    <mergeCell ref="F41:G41"/>
    <mergeCell ref="F59:G59"/>
    <mergeCell ref="B50:F50"/>
    <mergeCell ref="B46:F46"/>
    <mergeCell ref="B48:F48"/>
    <mergeCell ref="B49:F49"/>
  </mergeCells>
  <printOptions/>
  <pageMargins left="0.7874015748031497" right="0.5118110236220472" top="0.984251968503937" bottom="0.984251968503937" header="0.5118110236220472" footer="0.5118110236220472"/>
  <pageSetup horizontalDpi="600" verticalDpi="600" orientation="portrait" paperSize="9" scale="39" r:id="rId2"/>
  <rowBreaks count="1" manualBreakCount="1">
    <brk id="3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zaimu02</dc:creator>
  <cp:keywords/>
  <dc:description/>
  <cp:lastModifiedBy> </cp:lastModifiedBy>
  <cp:lastPrinted>2017-08-31T10:54:18Z</cp:lastPrinted>
  <dcterms:created xsi:type="dcterms:W3CDTF">2008-08-22T06:11:17Z</dcterms:created>
  <dcterms:modified xsi:type="dcterms:W3CDTF">2017-08-31T11:01:32Z</dcterms:modified>
  <cp:category/>
  <cp:version/>
  <cp:contentType/>
  <cp:contentStatus/>
</cp:coreProperties>
</file>